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J59" i="4" l="1"/>
  <c r="I59" i="4" l="1"/>
  <c r="S53" i="4" l="1"/>
  <c r="T53" i="4"/>
  <c r="U53" i="4" l="1"/>
  <c r="S23" i="4"/>
  <c r="T23" i="4"/>
  <c r="I58" i="4"/>
  <c r="W53" i="4" l="1"/>
  <c r="X53" i="4"/>
  <c r="U23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4" i="4"/>
  <c r="T55" i="4"/>
  <c r="T56" i="4"/>
  <c r="T57" i="4"/>
  <c r="T8" i="4"/>
  <c r="X23" i="4" l="1"/>
  <c r="W23" i="4"/>
  <c r="T7" i="4"/>
  <c r="S7" i="4"/>
  <c r="S22" i="4" l="1"/>
  <c r="U22" i="4" l="1"/>
  <c r="K58" i="4"/>
  <c r="K59" i="4" s="1"/>
  <c r="X22" i="4" l="1"/>
  <c r="W22" i="4"/>
  <c r="S16" i="4"/>
  <c r="U16" i="4" l="1"/>
  <c r="S24" i="4"/>
  <c r="S13" i="4"/>
  <c r="S14" i="4"/>
  <c r="S15" i="4"/>
  <c r="S17" i="4"/>
  <c r="S18" i="4"/>
  <c r="S19" i="4"/>
  <c r="S21" i="4"/>
  <c r="S25" i="4"/>
  <c r="S27" i="4"/>
  <c r="S35" i="4"/>
  <c r="S37" i="4"/>
  <c r="S38" i="4"/>
  <c r="U38" i="4" s="1"/>
  <c r="S44" i="4"/>
  <c r="S45" i="4"/>
  <c r="S54" i="4"/>
  <c r="U25" i="4" l="1"/>
  <c r="X25" i="4" s="1"/>
  <c r="U21" i="4"/>
  <c r="W21" i="4" s="1"/>
  <c r="U35" i="4"/>
  <c r="X35" i="4" s="1"/>
  <c r="X38" i="4"/>
  <c r="W38" i="4"/>
  <c r="U45" i="4"/>
  <c r="X45" i="4" s="1"/>
  <c r="U24" i="4"/>
  <c r="X24" i="4" s="1"/>
  <c r="U54" i="4"/>
  <c r="X54" i="4" s="1"/>
  <c r="U44" i="4"/>
  <c r="X44" i="4" s="1"/>
  <c r="U37" i="4"/>
  <c r="W37" i="4" s="1"/>
  <c r="U27" i="4"/>
  <c r="W27" i="4" s="1"/>
  <c r="U18" i="4"/>
  <c r="X18" i="4" s="1"/>
  <c r="U15" i="4"/>
  <c r="W15" i="4" s="1"/>
  <c r="U13" i="4"/>
  <c r="X13" i="4" s="1"/>
  <c r="U19" i="4"/>
  <c r="W19" i="4" s="1"/>
  <c r="U17" i="4"/>
  <c r="W17" i="4" s="1"/>
  <c r="U14" i="4"/>
  <c r="W14" i="4" s="1"/>
  <c r="W35" i="4" l="1"/>
  <c r="W18" i="4"/>
  <c r="W25" i="4"/>
  <c r="X19" i="4"/>
  <c r="X21" i="4"/>
  <c r="X15" i="4"/>
  <c r="X27" i="4"/>
  <c r="X37" i="4"/>
  <c r="W44" i="4"/>
  <c r="X14" i="4"/>
  <c r="X17" i="4"/>
  <c r="W24" i="4"/>
  <c r="W13" i="4"/>
  <c r="W45" i="4"/>
  <c r="W54" i="4"/>
  <c r="P58" i="4"/>
  <c r="O58" i="4"/>
  <c r="N58" i="4"/>
  <c r="M58" i="4"/>
  <c r="L58" i="4"/>
  <c r="H58" i="4"/>
  <c r="S57" i="4"/>
  <c r="S56" i="4"/>
  <c r="S55" i="4"/>
  <c r="S52" i="4"/>
  <c r="S51" i="4"/>
  <c r="S50" i="4"/>
  <c r="S49" i="4"/>
  <c r="S48" i="4"/>
  <c r="S47" i="4"/>
  <c r="S46" i="4"/>
  <c r="S43" i="4"/>
  <c r="S42" i="4"/>
  <c r="S41" i="4"/>
  <c r="S40" i="4"/>
  <c r="S39" i="4"/>
  <c r="S36" i="4"/>
  <c r="S34" i="4"/>
  <c r="S33" i="4"/>
  <c r="S32" i="4"/>
  <c r="S31" i="4"/>
  <c r="S30" i="4"/>
  <c r="S29" i="4"/>
  <c r="S28" i="4"/>
  <c r="S26" i="4"/>
  <c r="S20" i="4"/>
  <c r="S12" i="4"/>
  <c r="S11" i="4"/>
  <c r="S10" i="4"/>
  <c r="S9" i="4"/>
  <c r="S8" i="4"/>
  <c r="J58" i="4"/>
  <c r="F58" i="4" l="1"/>
  <c r="U39" i="4"/>
  <c r="X39" i="4" s="1"/>
  <c r="U43" i="4"/>
  <c r="W43" i="4" s="1"/>
  <c r="U36" i="4"/>
  <c r="X36" i="4" s="1"/>
  <c r="U46" i="4"/>
  <c r="W46" i="4" s="1"/>
  <c r="U48" i="4"/>
  <c r="W48" i="4" s="1"/>
  <c r="U50" i="4"/>
  <c r="X50" i="4" s="1"/>
  <c r="U30" i="4"/>
  <c r="X30" i="4" s="1"/>
  <c r="U32" i="4"/>
  <c r="W32" i="4" s="1"/>
  <c r="U51" i="4"/>
  <c r="W51" i="4" s="1"/>
  <c r="Q58" i="4"/>
  <c r="U55" i="4"/>
  <c r="X55" i="4" s="1"/>
  <c r="U7" i="4"/>
  <c r="W7" i="4" s="1"/>
  <c r="U10" i="4"/>
  <c r="W10" i="4" s="1"/>
  <c r="U12" i="4"/>
  <c r="W12" i="4" s="1"/>
  <c r="U28" i="4"/>
  <c r="W28" i="4" s="1"/>
  <c r="U29" i="4"/>
  <c r="X29" i="4" s="1"/>
  <c r="T58" i="4"/>
  <c r="V58" i="4"/>
  <c r="G58" i="4"/>
  <c r="U8" i="4"/>
  <c r="U9" i="4"/>
  <c r="U11" i="4"/>
  <c r="U20" i="4"/>
  <c r="U26" i="4"/>
  <c r="U31" i="4"/>
  <c r="U33" i="4"/>
  <c r="W33" i="4" s="1"/>
  <c r="U34" i="4"/>
  <c r="U40" i="4"/>
  <c r="U41" i="4"/>
  <c r="U42" i="4"/>
  <c r="U47" i="4"/>
  <c r="U49" i="4"/>
  <c r="U52" i="4"/>
  <c r="U56" i="4"/>
  <c r="U57" i="4"/>
  <c r="W55" i="4" l="1"/>
  <c r="X43" i="4"/>
  <c r="X48" i="4"/>
  <c r="W39" i="4"/>
  <c r="X7" i="4"/>
  <c r="W30" i="4"/>
  <c r="W50" i="4"/>
  <c r="X46" i="4"/>
  <c r="X32" i="4"/>
  <c r="W29" i="4"/>
  <c r="X51" i="4"/>
  <c r="W36" i="4"/>
  <c r="X10" i="4"/>
  <c r="X28" i="4"/>
  <c r="X12" i="4"/>
  <c r="W52" i="4"/>
  <c r="X52" i="4"/>
  <c r="W49" i="4"/>
  <c r="X49" i="4"/>
  <c r="X42" i="4"/>
  <c r="W42" i="4"/>
  <c r="W41" i="4"/>
  <c r="X41" i="4"/>
  <c r="X40" i="4"/>
  <c r="W40" i="4"/>
  <c r="W34" i="4"/>
  <c r="X34" i="4"/>
  <c r="X33" i="4"/>
  <c r="X20" i="4"/>
  <c r="W20" i="4"/>
  <c r="X11" i="4"/>
  <c r="W11" i="4"/>
  <c r="X8" i="4"/>
  <c r="W8" i="4"/>
  <c r="U58" i="4"/>
  <c r="W58" i="4" s="1"/>
  <c r="X57" i="4"/>
  <c r="W57" i="4"/>
  <c r="X56" i="4"/>
  <c r="W56" i="4"/>
  <c r="W47" i="4"/>
  <c r="X47" i="4"/>
  <c r="W31" i="4"/>
  <c r="X31" i="4"/>
  <c r="X26" i="4"/>
  <c r="W26" i="4"/>
  <c r="W9" i="4"/>
  <c r="X9" i="4"/>
  <c r="S58" i="4"/>
</calcChain>
</file>

<file path=xl/sharedStrings.xml><?xml version="1.0" encoding="utf-8"?>
<sst xmlns="http://schemas.openxmlformats.org/spreadsheetml/2006/main" count="131" uniqueCount="93">
  <si>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</si>
  <si>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</si>
  <si>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</si>
  <si>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</si>
  <si>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</si>
  <si>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</si>
  <si>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</si>
  <si>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</si>
  <si>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</si>
  <si>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</si>
  <si>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</si>
  <si>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</si>
  <si>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</si>
  <si>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</si>
  <si>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</si>
  <si>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</si>
  <si>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</si>
  <si>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</si>
  <si>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</si>
  <si>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</si>
  <si>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</si>
  <si>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</si>
  <si>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</si>
  <si>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</si>
  <si>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</si>
  <si>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</si>
  <si>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</si>
  <si>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</si>
  <si>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</si>
  <si>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</si>
  <si>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</si>
  <si>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</si>
  <si>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</si>
  <si>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</si>
  <si>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</si>
  <si>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</si>
  <si>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</si>
  <si>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</si>
  <si>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</si>
  <si>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</si>
  <si>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</si>
  <si>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</si>
  <si>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</si>
  <si>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</si>
  <si>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</si>
  <si>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</si>
  <si>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</si>
  <si>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</si>
  <si>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</si>
  <si>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</si>
  <si>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</si>
  <si>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</si>
  <si>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</si>
  <si>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</si>
  <si>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</si>
  <si>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</si>
  <si>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</si>
  <si>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</si>
  <si>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</si>
  <si>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</si>
  <si>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</si>
  <si>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</si>
  <si>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</si>
  <si>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</si>
  <si>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</si>
  <si>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</si>
  <si>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</si>
  <si>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</si>
  <si>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</si>
  <si>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</si>
  <si>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</si>
  <si>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</si>
  <si>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</si>
  <si>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</si>
  <si>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Менделеева,36</t>
  </si>
  <si>
    <t>3-4</t>
  </si>
  <si>
    <t>Менделеева,49</t>
  </si>
  <si>
    <t>5</t>
  </si>
  <si>
    <t>Студенческая,16/1</t>
  </si>
  <si>
    <t>ж/б пеноблоки</t>
  </si>
  <si>
    <t>СВОД Гкал по показаниям теплосчетчиков за 2023-2024гг.(полностью с дома) ООО "Комфорт"</t>
  </si>
  <si>
    <t>с 11.09.23 по 20.09.23</t>
  </si>
  <si>
    <t xml:space="preserve"> 2023-2024гг.</t>
  </si>
  <si>
    <t>2023г сентябрь-декабрь</t>
  </si>
  <si>
    <t>2024г январь-июнь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</si>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</sst>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8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9" fontId="4" fillId="0" borderId="19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7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/>
    </xf>
    <xf numFmtId="4" fontId="9" fillId="0" borderId="17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left" vertical="center" wrapText="1"/>
    </xf>
    <xf numFmtId="165" fontId="1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1" fontId="4" fillId="0" borderId="22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2"/>
  <sheetViews>
    <sheetView tabSelected="1" zoomScale="90" zoomScaleNormal="90" workbookViewId="0">
      <pane xSplit="21975" ySplit="1800" topLeftCell="A28" activePane="bottomLeft"/>
      <selection activeCell="R4" sqref="R1:R1048576"/>
      <selection pane="topRight" activeCell="W17" sqref="W17"/>
      <selection pane="bottomLeft" activeCell="K52" sqref="K52:K57"/>
      <selection pane="bottomRight" activeCell="U73" sqref="U73"/>
    </sheetView>
  </sheetViews>
  <sheetFormatPr defaultRowHeight="12.75" x14ac:dyDescent="0.2"/>
  <cols>
    <col min="1" max="1" width="3.85546875" style="58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6.85546875" style="4" customWidth="1"/>
    <col min="8" max="8" width="9.42578125" style="4" customWidth="1"/>
    <col min="9" max="9" width="8.42578125" style="48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42578125" style="4" customWidth="1"/>
    <col min="16" max="16" width="10.28515625" style="4" customWidth="1"/>
    <col min="17" max="17" width="8.42578125" style="4" customWidth="1"/>
    <col min="18" max="18" width="0.42578125" style="4" customWidth="1"/>
    <col min="19" max="19" width="9.28515625" style="4" customWidth="1"/>
    <col min="20" max="20" width="9" style="4" customWidth="1"/>
    <col min="21" max="21" width="9.140625" style="4" customWidth="1"/>
    <col min="22" max="22" width="8.85546875" style="4" customWidth="1"/>
    <col min="23" max="23" width="7.28515625" style="4" customWidth="1"/>
    <col min="24" max="24" width="9.42578125" style="4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111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112" t="s">
        <v>0</v>
      </c>
      <c r="B2" s="113" t="s">
        <v>1</v>
      </c>
      <c r="C2" s="114" t="s">
        <v>2</v>
      </c>
      <c r="D2" s="115" t="s">
        <v>3</v>
      </c>
      <c r="E2" s="114" t="s">
        <v>4</v>
      </c>
      <c r="F2" s="118" t="s">
        <v>5</v>
      </c>
      <c r="G2" s="119" t="s">
        <v>6</v>
      </c>
      <c r="H2" s="122" t="s">
        <v>7</v>
      </c>
      <c r="I2" s="124" t="s">
        <v>8</v>
      </c>
      <c r="J2" s="125"/>
      <c r="K2" s="125"/>
      <c r="L2" s="125"/>
      <c r="M2" s="125"/>
      <c r="N2" s="125"/>
      <c r="O2" s="125"/>
      <c r="P2" s="125"/>
      <c r="Q2" s="125"/>
      <c r="R2" s="88"/>
      <c r="S2" s="108" t="s">
        <v>83</v>
      </c>
      <c r="T2" s="108" t="s">
        <v>84</v>
      </c>
      <c r="U2" s="108" t="s">
        <v>9</v>
      </c>
      <c r="V2" s="109" t="s">
        <v>10</v>
      </c>
      <c r="W2" s="109" t="s">
        <v>11</v>
      </c>
      <c r="X2" s="110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112"/>
      <c r="B3" s="113"/>
      <c r="C3" s="114"/>
      <c r="D3" s="116"/>
      <c r="E3" s="114"/>
      <c r="F3" s="118"/>
      <c r="G3" s="120"/>
      <c r="H3" s="122"/>
      <c r="I3" s="126" t="s">
        <v>82</v>
      </c>
      <c r="J3" s="127"/>
      <c r="K3" s="127"/>
      <c r="L3" s="127"/>
      <c r="M3" s="127"/>
      <c r="N3" s="127"/>
      <c r="O3" s="127"/>
      <c r="P3" s="127"/>
      <c r="Q3" s="127"/>
      <c r="R3" s="89"/>
      <c r="S3" s="108"/>
      <c r="T3" s="108"/>
      <c r="U3" s="108"/>
      <c r="V3" s="109"/>
      <c r="W3" s="109"/>
      <c r="X3" s="110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8" customHeight="1" x14ac:dyDescent="0.2">
      <c r="A4" s="112"/>
      <c r="B4" s="113"/>
      <c r="C4" s="114"/>
      <c r="D4" s="117"/>
      <c r="E4" s="114"/>
      <c r="F4" s="118"/>
      <c r="G4" s="121"/>
      <c r="H4" s="123"/>
      <c r="I4" s="99" t="s">
        <v>81</v>
      </c>
      <c r="J4" s="100" t="s">
        <v>85</v>
      </c>
      <c r="K4" s="100" t="s">
        <v>86</v>
      </c>
      <c r="L4" s="100" t="s">
        <v>87</v>
      </c>
      <c r="M4" s="101" t="s">
        <v>88</v>
      </c>
      <c r="N4" s="101" t="s">
        <v>89</v>
      </c>
      <c r="O4" s="101" t="s">
        <v>90</v>
      </c>
      <c r="P4" s="101" t="s">
        <v>91</v>
      </c>
      <c r="Q4" s="101" t="s">
        <v>92</v>
      </c>
      <c r="R4" s="102"/>
      <c r="S4" s="108"/>
      <c r="T4" s="108"/>
      <c r="U4" s="108"/>
      <c r="V4" s="109"/>
      <c r="W4" s="109"/>
      <c r="X4" s="110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x14ac:dyDescent="0.2">
      <c r="A5" s="55">
        <v>1</v>
      </c>
      <c r="B5" s="7">
        <v>2</v>
      </c>
      <c r="C5" s="6">
        <v>3</v>
      </c>
      <c r="D5" s="6">
        <v>4</v>
      </c>
      <c r="E5" s="6">
        <v>5</v>
      </c>
      <c r="F5" s="8">
        <v>6</v>
      </c>
      <c r="G5" s="9">
        <v>7</v>
      </c>
      <c r="H5" s="54">
        <v>8</v>
      </c>
      <c r="I5" s="6">
        <v>9</v>
      </c>
      <c r="J5" s="6">
        <v>10</v>
      </c>
      <c r="K5" s="10">
        <v>11</v>
      </c>
      <c r="L5" s="10">
        <v>12</v>
      </c>
      <c r="M5" s="11">
        <v>13</v>
      </c>
      <c r="N5" s="11">
        <v>14</v>
      </c>
      <c r="O5" s="11">
        <v>15</v>
      </c>
      <c r="P5" s="11">
        <v>16</v>
      </c>
      <c r="Q5" s="6">
        <v>17</v>
      </c>
      <c r="R5" s="53"/>
      <c r="S5" s="105">
        <v>18</v>
      </c>
      <c r="T5" s="106">
        <v>19</v>
      </c>
      <c r="U5" s="6">
        <v>20</v>
      </c>
      <c r="V5" s="105">
        <v>21</v>
      </c>
      <c r="W5" s="107">
        <v>22</v>
      </c>
      <c r="X5" s="6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56"/>
      <c r="B6" s="7"/>
      <c r="C6" s="6"/>
      <c r="D6" s="6"/>
      <c r="E6" s="6"/>
      <c r="F6" s="8"/>
      <c r="G6" s="12"/>
      <c r="H6" s="54"/>
      <c r="I6" s="6"/>
      <c r="J6" s="6"/>
      <c r="K6" s="10"/>
      <c r="L6" s="10"/>
      <c r="M6" s="11"/>
      <c r="N6" s="11"/>
      <c r="O6" s="11"/>
      <c r="P6" s="11"/>
      <c r="Q6" s="6"/>
      <c r="R6" s="53"/>
      <c r="S6" s="53"/>
      <c r="T6" s="53"/>
      <c r="U6" s="103"/>
      <c r="V6" s="53"/>
      <c r="W6" s="104"/>
      <c r="X6" s="1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57">
        <v>1</v>
      </c>
      <c r="B7" s="14" t="s">
        <v>15</v>
      </c>
      <c r="C7" s="15">
        <v>1974</v>
      </c>
      <c r="D7" s="15">
        <v>3</v>
      </c>
      <c r="E7" s="15" t="s">
        <v>14</v>
      </c>
      <c r="F7" s="16">
        <v>1079.05</v>
      </c>
      <c r="G7" s="27">
        <v>0</v>
      </c>
      <c r="H7" s="18">
        <v>82.4</v>
      </c>
      <c r="I7" s="60">
        <v>2.327</v>
      </c>
      <c r="J7" s="79">
        <v>10.49</v>
      </c>
      <c r="K7" s="80">
        <v>20.239999999999998</v>
      </c>
      <c r="L7" s="84"/>
      <c r="M7" s="96"/>
      <c r="N7" s="79"/>
      <c r="O7" s="21"/>
      <c r="P7" s="20"/>
      <c r="Q7" s="20"/>
      <c r="R7" s="20"/>
      <c r="S7" s="22">
        <f t="shared" ref="S7:S38" si="0">I7+J7+K7+L7</f>
        <v>33.057000000000002</v>
      </c>
      <c r="T7" s="22">
        <f>M7+N7+O7+P7+Q7</f>
        <v>0</v>
      </c>
      <c r="U7" s="13">
        <f>S7+T7</f>
        <v>33.057000000000002</v>
      </c>
      <c r="V7" s="25">
        <v>293.93</v>
      </c>
      <c r="W7" s="23">
        <f>1-(U7/V7)</f>
        <v>0.88753444697717143</v>
      </c>
      <c r="X7" s="13">
        <f t="shared" ref="X7:X20" si="1">(U7/9)</f>
        <v>3.673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57">
        <v>2</v>
      </c>
      <c r="B8" s="14" t="s">
        <v>16</v>
      </c>
      <c r="C8" s="15">
        <v>1987</v>
      </c>
      <c r="D8" s="15">
        <v>5</v>
      </c>
      <c r="E8" s="15" t="s">
        <v>13</v>
      </c>
      <c r="F8" s="28">
        <v>4294.8999999999996</v>
      </c>
      <c r="G8" s="17">
        <v>246.3</v>
      </c>
      <c r="H8" s="29">
        <v>426.6</v>
      </c>
      <c r="I8" s="59">
        <v>3.4980000000000002</v>
      </c>
      <c r="J8" s="95">
        <v>52.463999999999999</v>
      </c>
      <c r="K8" s="80">
        <v>96.941999999999993</v>
      </c>
      <c r="L8" s="84"/>
      <c r="M8" s="96"/>
      <c r="N8" s="79"/>
      <c r="O8" s="21"/>
      <c r="P8" s="20"/>
      <c r="Q8" s="20"/>
      <c r="R8" s="20"/>
      <c r="S8" s="22">
        <f t="shared" si="0"/>
        <v>152.904</v>
      </c>
      <c r="T8" s="22">
        <f t="shared" ref="T8:T39" si="2">M8+N8+O8+P8+Q8+R8</f>
        <v>0</v>
      </c>
      <c r="U8" s="13">
        <f t="shared" ref="U8:U20" si="3">S8+T8</f>
        <v>152.904</v>
      </c>
      <c r="V8" s="25">
        <v>1160.71</v>
      </c>
      <c r="W8" s="23">
        <f t="shared" ref="W8:W20" si="4">1-(U8/V8)</f>
        <v>0.86826683667755078</v>
      </c>
      <c r="X8" s="13">
        <f t="shared" si="1"/>
        <v>16.989333333333335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57">
        <v>3</v>
      </c>
      <c r="B9" s="14" t="s">
        <v>17</v>
      </c>
      <c r="C9" s="15">
        <v>1994</v>
      </c>
      <c r="D9" s="15">
        <v>5</v>
      </c>
      <c r="E9" s="15" t="s">
        <v>13</v>
      </c>
      <c r="F9" s="30">
        <v>4711.1000000000004</v>
      </c>
      <c r="G9" s="17">
        <v>215.9</v>
      </c>
      <c r="H9" s="25">
        <v>400</v>
      </c>
      <c r="I9" s="19">
        <v>5.61</v>
      </c>
      <c r="J9" s="79">
        <v>42.72</v>
      </c>
      <c r="K9" s="80">
        <v>86.61</v>
      </c>
      <c r="L9" s="84"/>
      <c r="M9" s="96"/>
      <c r="N9" s="79"/>
      <c r="O9" s="21"/>
      <c r="P9" s="20"/>
      <c r="Q9" s="20"/>
      <c r="R9" s="20"/>
      <c r="S9" s="22">
        <f t="shared" si="0"/>
        <v>134.94</v>
      </c>
      <c r="T9" s="22">
        <f t="shared" si="2"/>
        <v>0</v>
      </c>
      <c r="U9" s="13">
        <f t="shared" si="3"/>
        <v>134.94</v>
      </c>
      <c r="V9" s="25">
        <v>1259.3399999999999</v>
      </c>
      <c r="W9" s="23">
        <f t="shared" si="4"/>
        <v>0.89284863499928535</v>
      </c>
      <c r="X9" s="13">
        <f t="shared" si="1"/>
        <v>14.993333333333332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57">
        <v>4</v>
      </c>
      <c r="B10" s="14" t="s">
        <v>18</v>
      </c>
      <c r="C10" s="15">
        <v>1994</v>
      </c>
      <c r="D10" s="15">
        <v>5</v>
      </c>
      <c r="E10" s="15" t="s">
        <v>13</v>
      </c>
      <c r="F10" s="30">
        <v>1944.7</v>
      </c>
      <c r="G10" s="17">
        <v>0</v>
      </c>
      <c r="H10" s="25">
        <v>165.2</v>
      </c>
      <c r="I10" s="19">
        <v>3.069</v>
      </c>
      <c r="J10" s="79">
        <v>20.794</v>
      </c>
      <c r="K10" s="80">
        <v>41.524000000000001</v>
      </c>
      <c r="L10" s="84"/>
      <c r="M10" s="96"/>
      <c r="N10" s="79"/>
      <c r="O10" s="21"/>
      <c r="P10" s="20"/>
      <c r="Q10" s="20"/>
      <c r="R10" s="20"/>
      <c r="S10" s="22">
        <f t="shared" si="0"/>
        <v>65.387</v>
      </c>
      <c r="T10" s="22">
        <f t="shared" si="2"/>
        <v>0</v>
      </c>
      <c r="U10" s="13">
        <f t="shared" si="3"/>
        <v>65.387</v>
      </c>
      <c r="V10" s="25">
        <v>497.07</v>
      </c>
      <c r="W10" s="23">
        <f t="shared" si="4"/>
        <v>0.86845514716237149</v>
      </c>
      <c r="X10" s="13">
        <f t="shared" si="1"/>
        <v>7.2652222222222225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57">
        <v>5</v>
      </c>
      <c r="B11" s="14" t="s">
        <v>19</v>
      </c>
      <c r="C11" s="15">
        <v>1996</v>
      </c>
      <c r="D11" s="15">
        <v>5</v>
      </c>
      <c r="E11" s="15" t="s">
        <v>13</v>
      </c>
      <c r="F11" s="31">
        <v>4776</v>
      </c>
      <c r="G11" s="17">
        <v>74</v>
      </c>
      <c r="H11" s="32">
        <v>395.5</v>
      </c>
      <c r="I11" s="19">
        <v>9.7750000000000004</v>
      </c>
      <c r="J11" s="79">
        <v>51.234000000000002</v>
      </c>
      <c r="K11" s="80">
        <v>102.65</v>
      </c>
      <c r="L11" s="84"/>
      <c r="M11" s="96"/>
      <c r="N11" s="79"/>
      <c r="O11" s="21"/>
      <c r="P11" s="20"/>
      <c r="Q11" s="20"/>
      <c r="R11" s="20"/>
      <c r="S11" s="22">
        <f t="shared" si="0"/>
        <v>163.65899999999999</v>
      </c>
      <c r="T11" s="22">
        <f t="shared" si="2"/>
        <v>0</v>
      </c>
      <c r="U11" s="13">
        <f t="shared" si="3"/>
        <v>163.65899999999999</v>
      </c>
      <c r="V11" s="25">
        <v>1239.6600000000001</v>
      </c>
      <c r="W11" s="23">
        <f t="shared" si="4"/>
        <v>0.86798073665359854</v>
      </c>
      <c r="X11" s="13">
        <f t="shared" si="1"/>
        <v>18.184333333333331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57">
        <v>6</v>
      </c>
      <c r="B12" s="14" t="s">
        <v>20</v>
      </c>
      <c r="C12" s="33">
        <v>1997</v>
      </c>
      <c r="D12" s="33">
        <v>5</v>
      </c>
      <c r="E12" s="15" t="s">
        <v>13</v>
      </c>
      <c r="F12" s="16">
        <v>1918.3</v>
      </c>
      <c r="G12" s="17">
        <v>0</v>
      </c>
      <c r="H12" s="18">
        <v>165.4</v>
      </c>
      <c r="I12" s="19">
        <v>0</v>
      </c>
      <c r="J12" s="79">
        <v>21.766999999999999</v>
      </c>
      <c r="K12" s="80">
        <v>43.534999999999997</v>
      </c>
      <c r="L12" s="84"/>
      <c r="M12" s="96"/>
      <c r="N12" s="79"/>
      <c r="O12" s="21"/>
      <c r="P12" s="20"/>
      <c r="Q12" s="20"/>
      <c r="R12" s="20"/>
      <c r="S12" s="22">
        <f t="shared" si="0"/>
        <v>65.301999999999992</v>
      </c>
      <c r="T12" s="22">
        <f t="shared" si="2"/>
        <v>0</v>
      </c>
      <c r="U12" s="13">
        <f t="shared" si="3"/>
        <v>65.301999999999992</v>
      </c>
      <c r="V12" s="25">
        <v>490.32</v>
      </c>
      <c r="W12" s="23">
        <f t="shared" si="4"/>
        <v>0.86681758851362378</v>
      </c>
      <c r="X12" s="13">
        <f t="shared" si="1"/>
        <v>7.2557777777777765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9.5" customHeight="1" x14ac:dyDescent="0.2">
      <c r="A13" s="57">
        <v>7</v>
      </c>
      <c r="B13" s="74" t="s">
        <v>61</v>
      </c>
      <c r="C13" s="33">
        <v>1989</v>
      </c>
      <c r="D13" s="33">
        <v>3</v>
      </c>
      <c r="E13" s="97" t="s">
        <v>69</v>
      </c>
      <c r="F13" s="16">
        <v>1319.8</v>
      </c>
      <c r="G13" s="17">
        <v>49.8</v>
      </c>
      <c r="H13" s="18">
        <v>112.2</v>
      </c>
      <c r="I13" s="73">
        <v>3.57</v>
      </c>
      <c r="J13" s="79">
        <v>14.007</v>
      </c>
      <c r="K13" s="80">
        <v>27.74</v>
      </c>
      <c r="L13" s="84"/>
      <c r="M13" s="96"/>
      <c r="N13" s="79"/>
      <c r="O13" s="72"/>
      <c r="P13" s="71"/>
      <c r="Q13" s="20"/>
      <c r="R13" s="20"/>
      <c r="S13" s="22">
        <f t="shared" si="0"/>
        <v>45.316999999999993</v>
      </c>
      <c r="T13" s="22">
        <f t="shared" si="2"/>
        <v>0</v>
      </c>
      <c r="U13" s="13">
        <f t="shared" ref="U13:U19" si="5">S13+T13</f>
        <v>45.316999999999993</v>
      </c>
      <c r="V13" s="25">
        <v>405.15</v>
      </c>
      <c r="W13" s="23">
        <f t="shared" ref="W13:W19" si="6">1-(U13/V13)</f>
        <v>0.888147599654449</v>
      </c>
      <c r="X13" s="13">
        <f t="shared" ref="X13:X19" si="7">(U13/9)</f>
        <v>5.0352222222222212</v>
      </c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</row>
    <row r="14" spans="1:249" ht="15" x14ac:dyDescent="0.2">
      <c r="A14" s="57">
        <v>8</v>
      </c>
      <c r="B14" s="74" t="s">
        <v>62</v>
      </c>
      <c r="C14" s="33">
        <v>2003</v>
      </c>
      <c r="D14" s="33">
        <v>3</v>
      </c>
      <c r="E14" s="78" t="s">
        <v>14</v>
      </c>
      <c r="F14" s="16">
        <v>1751</v>
      </c>
      <c r="G14" s="17">
        <v>0</v>
      </c>
      <c r="H14" s="18">
        <v>163.5</v>
      </c>
      <c r="I14" s="73">
        <v>7.24</v>
      </c>
      <c r="J14" s="79">
        <v>23.96</v>
      </c>
      <c r="K14" s="80">
        <v>44.53</v>
      </c>
      <c r="L14" s="84"/>
      <c r="M14" s="96"/>
      <c r="N14" s="79"/>
      <c r="O14" s="72"/>
      <c r="P14" s="20"/>
      <c r="Q14" s="20"/>
      <c r="R14" s="20"/>
      <c r="S14" s="22">
        <f t="shared" si="0"/>
        <v>75.73</v>
      </c>
      <c r="T14" s="22">
        <f t="shared" si="2"/>
        <v>0</v>
      </c>
      <c r="U14" s="13">
        <f t="shared" si="5"/>
        <v>75.73</v>
      </c>
      <c r="V14" s="25">
        <v>344.6</v>
      </c>
      <c r="W14" s="23">
        <f t="shared" si="6"/>
        <v>0.78023795705165411</v>
      </c>
      <c r="X14" s="13">
        <f t="shared" si="7"/>
        <v>8.4144444444444453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</row>
    <row r="15" spans="1:249" x14ac:dyDescent="0.2">
      <c r="A15" s="57">
        <v>9</v>
      </c>
      <c r="B15" s="74" t="s">
        <v>63</v>
      </c>
      <c r="C15" s="33">
        <v>1987</v>
      </c>
      <c r="D15" s="33">
        <v>3</v>
      </c>
      <c r="E15" s="97" t="s">
        <v>70</v>
      </c>
      <c r="F15" s="16">
        <v>1345.48</v>
      </c>
      <c r="G15" s="17">
        <v>0</v>
      </c>
      <c r="H15" s="18">
        <v>105.9</v>
      </c>
      <c r="I15" s="73">
        <v>3.9</v>
      </c>
      <c r="J15" s="79">
        <v>14.1</v>
      </c>
      <c r="K15" s="80">
        <v>25.341999999999999</v>
      </c>
      <c r="L15" s="84"/>
      <c r="M15" s="96"/>
      <c r="N15" s="79"/>
      <c r="O15" s="72"/>
      <c r="P15" s="71"/>
      <c r="Q15" s="20"/>
      <c r="R15" s="20"/>
      <c r="S15" s="22">
        <f t="shared" si="0"/>
        <v>43.341999999999999</v>
      </c>
      <c r="T15" s="22">
        <f t="shared" si="2"/>
        <v>0</v>
      </c>
      <c r="U15" s="13">
        <f t="shared" si="5"/>
        <v>43.341999999999999</v>
      </c>
      <c r="V15" s="25">
        <v>398.8</v>
      </c>
      <c r="W15" s="23">
        <f t="shared" si="6"/>
        <v>0.8913189568706118</v>
      </c>
      <c r="X15" s="13">
        <f t="shared" si="7"/>
        <v>4.8157777777777779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</row>
    <row r="16" spans="1:249" x14ac:dyDescent="0.2">
      <c r="A16" s="57">
        <v>10</v>
      </c>
      <c r="B16" s="14" t="s">
        <v>73</v>
      </c>
      <c r="C16" s="15">
        <v>1971</v>
      </c>
      <c r="D16" s="15">
        <v>2</v>
      </c>
      <c r="E16" s="15" t="s">
        <v>14</v>
      </c>
      <c r="F16" s="16">
        <v>483.3</v>
      </c>
      <c r="G16" s="17">
        <v>0</v>
      </c>
      <c r="H16" s="18">
        <v>38</v>
      </c>
      <c r="I16" s="73">
        <v>0.86299999999999999</v>
      </c>
      <c r="J16" s="79">
        <v>6.0819999999999999</v>
      </c>
      <c r="K16" s="80">
        <v>14.371</v>
      </c>
      <c r="L16" s="84"/>
      <c r="M16" s="96"/>
      <c r="N16" s="79"/>
      <c r="O16" s="72"/>
      <c r="P16" s="71"/>
      <c r="Q16" s="20"/>
      <c r="R16" s="20"/>
      <c r="S16" s="22">
        <f t="shared" si="0"/>
        <v>21.316000000000003</v>
      </c>
      <c r="T16" s="22">
        <f t="shared" si="2"/>
        <v>0</v>
      </c>
      <c r="U16" s="13">
        <f t="shared" ref="U16" si="8">S16+T16</f>
        <v>21.316000000000003</v>
      </c>
      <c r="V16" s="25">
        <v>185.59</v>
      </c>
      <c r="W16" s="23"/>
      <c r="X16" s="13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</row>
    <row r="17" spans="1:249" x14ac:dyDescent="0.2">
      <c r="A17" s="57">
        <v>11</v>
      </c>
      <c r="B17" s="14" t="s">
        <v>53</v>
      </c>
      <c r="C17" s="33">
        <v>1975</v>
      </c>
      <c r="D17" s="33">
        <v>3</v>
      </c>
      <c r="E17" s="15" t="s">
        <v>14</v>
      </c>
      <c r="F17" s="61">
        <v>1041.7</v>
      </c>
      <c r="G17" s="62">
        <v>0</v>
      </c>
      <c r="H17" s="62">
        <v>82</v>
      </c>
      <c r="I17" s="63">
        <v>3.766</v>
      </c>
      <c r="J17" s="79">
        <v>16.25</v>
      </c>
      <c r="K17" s="80">
        <v>28.093</v>
      </c>
      <c r="L17" s="84"/>
      <c r="M17" s="96"/>
      <c r="N17" s="79"/>
      <c r="O17" s="21"/>
      <c r="P17" s="20"/>
      <c r="Q17" s="20"/>
      <c r="R17" s="20"/>
      <c r="S17" s="22">
        <f t="shared" si="0"/>
        <v>48.108999999999995</v>
      </c>
      <c r="T17" s="22">
        <f t="shared" si="2"/>
        <v>0</v>
      </c>
      <c r="U17" s="13">
        <f t="shared" si="5"/>
        <v>48.108999999999995</v>
      </c>
      <c r="V17" s="25">
        <v>283.76</v>
      </c>
      <c r="W17" s="23">
        <f t="shared" si="6"/>
        <v>0.83045883845503243</v>
      </c>
      <c r="X17" s="13">
        <f t="shared" si="7"/>
        <v>5.3454444444444436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</row>
    <row r="18" spans="1:249" x14ac:dyDescent="0.2">
      <c r="A18" s="57">
        <v>12</v>
      </c>
      <c r="B18" s="14" t="s">
        <v>22</v>
      </c>
      <c r="C18" s="15">
        <v>1993</v>
      </c>
      <c r="D18" s="15">
        <v>5</v>
      </c>
      <c r="E18" s="15" t="s">
        <v>13</v>
      </c>
      <c r="F18" s="24">
        <v>2901.7</v>
      </c>
      <c r="G18" s="26">
        <v>1010.8</v>
      </c>
      <c r="H18" s="18">
        <v>231.1</v>
      </c>
      <c r="I18" s="19">
        <v>2.2989999999999999</v>
      </c>
      <c r="J18" s="79">
        <v>24.614999999999998</v>
      </c>
      <c r="K18" s="80">
        <v>46.094999999999999</v>
      </c>
      <c r="L18" s="84"/>
      <c r="M18" s="96"/>
      <c r="N18" s="79"/>
      <c r="O18" s="21"/>
      <c r="P18" s="20"/>
      <c r="Q18" s="20"/>
      <c r="R18" s="20"/>
      <c r="S18" s="22">
        <f t="shared" si="0"/>
        <v>73.009</v>
      </c>
      <c r="T18" s="22">
        <f t="shared" si="2"/>
        <v>0</v>
      </c>
      <c r="U18" s="13">
        <f t="shared" si="5"/>
        <v>73.009</v>
      </c>
      <c r="V18" s="25">
        <v>1000.7</v>
      </c>
      <c r="W18" s="23">
        <f t="shared" si="6"/>
        <v>0.92704207055061461</v>
      </c>
      <c r="X18" s="13">
        <f t="shared" si="7"/>
        <v>8.1121111111111119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5" x14ac:dyDescent="0.2">
      <c r="A19" s="57">
        <v>13</v>
      </c>
      <c r="B19" s="74" t="s">
        <v>65</v>
      </c>
      <c r="C19" s="77">
        <v>2015</v>
      </c>
      <c r="D19" s="15">
        <v>3</v>
      </c>
      <c r="E19" s="78" t="s">
        <v>14</v>
      </c>
      <c r="F19" s="24">
        <v>1611.2</v>
      </c>
      <c r="G19" s="26">
        <v>0</v>
      </c>
      <c r="H19" s="18">
        <v>184.8</v>
      </c>
      <c r="I19" s="70">
        <v>3.27</v>
      </c>
      <c r="J19" s="79">
        <v>18.920000000000002</v>
      </c>
      <c r="K19" s="80">
        <v>33.299999999999997</v>
      </c>
      <c r="L19" s="84"/>
      <c r="M19" s="96"/>
      <c r="N19" s="79"/>
      <c r="O19" s="72"/>
      <c r="P19" s="71"/>
      <c r="Q19" s="20"/>
      <c r="R19" s="20"/>
      <c r="S19" s="22">
        <f t="shared" si="0"/>
        <v>55.489999999999995</v>
      </c>
      <c r="T19" s="22">
        <f t="shared" si="2"/>
        <v>0</v>
      </c>
      <c r="U19" s="13">
        <f t="shared" si="5"/>
        <v>55.489999999999995</v>
      </c>
      <c r="V19" s="25">
        <v>317.08</v>
      </c>
      <c r="W19" s="23">
        <f t="shared" si="6"/>
        <v>0.82499684622177372</v>
      </c>
      <c r="X19" s="13">
        <f t="shared" si="7"/>
        <v>6.1655555555555548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</row>
    <row r="20" spans="1:249" x14ac:dyDescent="0.2">
      <c r="A20" s="57">
        <v>14</v>
      </c>
      <c r="B20" s="14" t="s">
        <v>23</v>
      </c>
      <c r="C20" s="15">
        <v>2004</v>
      </c>
      <c r="D20" s="15">
        <v>5</v>
      </c>
      <c r="E20" s="15" t="s">
        <v>21</v>
      </c>
      <c r="F20" s="24">
        <v>1609.52</v>
      </c>
      <c r="G20" s="17">
        <v>0</v>
      </c>
      <c r="H20" s="18">
        <v>162.1</v>
      </c>
      <c r="I20" s="19">
        <v>3.11</v>
      </c>
      <c r="J20" s="79">
        <v>16.04</v>
      </c>
      <c r="K20" s="80">
        <v>28.51</v>
      </c>
      <c r="L20" s="84"/>
      <c r="M20" s="96"/>
      <c r="N20" s="79"/>
      <c r="O20" s="21"/>
      <c r="P20" s="20"/>
      <c r="Q20" s="20"/>
      <c r="R20" s="20"/>
      <c r="S20" s="22">
        <f t="shared" si="0"/>
        <v>47.66</v>
      </c>
      <c r="T20" s="22">
        <f t="shared" si="2"/>
        <v>0</v>
      </c>
      <c r="U20" s="13">
        <f t="shared" si="3"/>
        <v>47.66</v>
      </c>
      <c r="V20" s="25">
        <v>276.19</v>
      </c>
      <c r="W20" s="23">
        <f t="shared" si="4"/>
        <v>0.82743763351316124</v>
      </c>
      <c r="X20" s="13">
        <f t="shared" si="1"/>
        <v>5.2955555555555556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x14ac:dyDescent="0.2">
      <c r="A21" s="57">
        <v>15</v>
      </c>
      <c r="B21" s="14" t="s">
        <v>54</v>
      </c>
      <c r="C21" s="15">
        <v>2013</v>
      </c>
      <c r="D21" s="15">
        <v>3</v>
      </c>
      <c r="E21" s="15" t="s">
        <v>14</v>
      </c>
      <c r="F21" s="24">
        <v>2325.1999999999998</v>
      </c>
      <c r="G21" s="17">
        <v>0</v>
      </c>
      <c r="H21" s="18">
        <v>277.5</v>
      </c>
      <c r="I21" s="19">
        <v>3.5459999999999998</v>
      </c>
      <c r="J21" s="79">
        <v>18.989999999999998</v>
      </c>
      <c r="K21" s="80">
        <v>37.633000000000003</v>
      </c>
      <c r="L21" s="84"/>
      <c r="M21" s="96"/>
      <c r="N21" s="79"/>
      <c r="O21" s="21"/>
      <c r="P21" s="20"/>
      <c r="Q21" s="20"/>
      <c r="R21" s="20"/>
      <c r="S21" s="22">
        <f t="shared" si="0"/>
        <v>60.168999999999997</v>
      </c>
      <c r="T21" s="22">
        <f t="shared" si="2"/>
        <v>0</v>
      </c>
      <c r="U21" s="13">
        <f t="shared" ref="U21:U25" si="9">S21+T21</f>
        <v>60.168999999999997</v>
      </c>
      <c r="V21" s="25">
        <v>457.6</v>
      </c>
      <c r="W21" s="23">
        <f t="shared" ref="W21:W25" si="10">1-(U21/V21)</f>
        <v>0.86851180069930067</v>
      </c>
      <c r="X21" s="13">
        <f t="shared" ref="X21:X25" si="11">(U21/9)</f>
        <v>6.6854444444444443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x14ac:dyDescent="0.2">
      <c r="A22" s="57">
        <v>16</v>
      </c>
      <c r="B22" s="82" t="s">
        <v>74</v>
      </c>
      <c r="C22" s="85">
        <v>2019</v>
      </c>
      <c r="D22" s="86" t="s">
        <v>75</v>
      </c>
      <c r="E22" s="85" t="s">
        <v>14</v>
      </c>
      <c r="F22" s="87">
        <v>3066.3</v>
      </c>
      <c r="G22" s="81">
        <v>0</v>
      </c>
      <c r="H22" s="87">
        <v>461.4</v>
      </c>
      <c r="I22" s="93">
        <v>4.5</v>
      </c>
      <c r="J22" s="98">
        <v>23.664999999999999</v>
      </c>
      <c r="K22" s="83">
        <v>48.58</v>
      </c>
      <c r="L22" s="84"/>
      <c r="M22" s="96"/>
      <c r="N22" s="79"/>
      <c r="O22" s="21"/>
      <c r="P22" s="20"/>
      <c r="Q22" s="20"/>
      <c r="R22" s="20"/>
      <c r="S22" s="22">
        <f t="shared" si="0"/>
        <v>76.745000000000005</v>
      </c>
      <c r="T22" s="22">
        <f t="shared" si="2"/>
        <v>0</v>
      </c>
      <c r="U22" s="13">
        <f t="shared" ref="U22" si="12">S22+T22</f>
        <v>76.745000000000005</v>
      </c>
      <c r="V22" s="25">
        <v>526.17999999999995</v>
      </c>
      <c r="W22" s="23">
        <f>1-(U22/V22)</f>
        <v>0.85414686989243216</v>
      </c>
      <c r="X22" s="13">
        <f>(U22/9)</f>
        <v>8.5272222222222229</v>
      </c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</row>
    <row r="23" spans="1:249" x14ac:dyDescent="0.2">
      <c r="A23" s="57">
        <v>17</v>
      </c>
      <c r="B23" s="82" t="s">
        <v>76</v>
      </c>
      <c r="C23" s="85">
        <v>2020</v>
      </c>
      <c r="D23" s="86" t="s">
        <v>77</v>
      </c>
      <c r="E23" s="85" t="s">
        <v>14</v>
      </c>
      <c r="F23" s="90">
        <v>2228.8000000000002</v>
      </c>
      <c r="G23" s="81">
        <v>0</v>
      </c>
      <c r="H23" s="87">
        <v>425.37</v>
      </c>
      <c r="I23" s="94">
        <v>2.2200000000000002</v>
      </c>
      <c r="J23" s="98">
        <v>15.37</v>
      </c>
      <c r="K23" s="83">
        <v>32.590000000000003</v>
      </c>
      <c r="L23" s="84"/>
      <c r="M23" s="96"/>
      <c r="N23" s="79"/>
      <c r="O23" s="21"/>
      <c r="P23" s="20"/>
      <c r="Q23" s="20"/>
      <c r="R23" s="20"/>
      <c r="S23" s="22">
        <f t="shared" si="0"/>
        <v>50.180000000000007</v>
      </c>
      <c r="T23" s="22">
        <f t="shared" si="2"/>
        <v>0</v>
      </c>
      <c r="U23" s="13">
        <f t="shared" ref="U23" si="13">S23+T23</f>
        <v>50.180000000000007</v>
      </c>
      <c r="V23" s="25">
        <v>382.46</v>
      </c>
      <c r="W23" s="23">
        <f>1-(U23/V23)</f>
        <v>0.86879673691366421</v>
      </c>
      <c r="X23" s="13">
        <f>(U23/9)</f>
        <v>5.5755555555555567</v>
      </c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</row>
    <row r="24" spans="1:249" ht="15" x14ac:dyDescent="0.2">
      <c r="A24" s="57">
        <v>18</v>
      </c>
      <c r="B24" s="14" t="s">
        <v>68</v>
      </c>
      <c r="C24" s="77">
        <v>2011</v>
      </c>
      <c r="D24" s="15">
        <v>4</v>
      </c>
      <c r="E24" s="78" t="s">
        <v>71</v>
      </c>
      <c r="F24" s="24">
        <v>1624.6</v>
      </c>
      <c r="G24" s="91">
        <v>0</v>
      </c>
      <c r="H24" s="92">
        <v>162.30000000000001</v>
      </c>
      <c r="I24" s="70">
        <v>3.16</v>
      </c>
      <c r="J24" s="79">
        <v>19.437999999999999</v>
      </c>
      <c r="K24" s="80">
        <v>32.549999999999997</v>
      </c>
      <c r="L24" s="84"/>
      <c r="M24" s="96"/>
      <c r="N24" s="79"/>
      <c r="O24" s="72"/>
      <c r="P24" s="71"/>
      <c r="Q24" s="20"/>
      <c r="R24" s="20"/>
      <c r="S24" s="22">
        <f t="shared" si="0"/>
        <v>55.147999999999996</v>
      </c>
      <c r="T24" s="22">
        <f t="shared" si="2"/>
        <v>0</v>
      </c>
      <c r="U24" s="13">
        <f>S24+T24</f>
        <v>55.147999999999996</v>
      </c>
      <c r="V24" s="25">
        <v>319.72000000000003</v>
      </c>
      <c r="W24" s="23">
        <f>1-(U24/V24)</f>
        <v>0.8275115726260478</v>
      </c>
      <c r="X24" s="13">
        <f t="shared" si="11"/>
        <v>6.1275555555555554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</row>
    <row r="25" spans="1:249" ht="11.25" customHeight="1" x14ac:dyDescent="0.2">
      <c r="A25" s="57">
        <v>19</v>
      </c>
      <c r="B25" s="64" t="s">
        <v>55</v>
      </c>
      <c r="C25" s="65">
        <v>1997</v>
      </c>
      <c r="D25" s="65">
        <v>5</v>
      </c>
      <c r="E25" s="65" t="s">
        <v>13</v>
      </c>
      <c r="F25" s="24">
        <v>2181.3000000000002</v>
      </c>
      <c r="G25" s="17">
        <v>0</v>
      </c>
      <c r="H25" s="18">
        <v>178.8</v>
      </c>
      <c r="I25" s="19">
        <v>5.6349999999999998</v>
      </c>
      <c r="J25" s="79">
        <v>25.532</v>
      </c>
      <c r="K25" s="80">
        <v>49.872</v>
      </c>
      <c r="L25" s="84"/>
      <c r="M25" s="96"/>
      <c r="N25" s="79"/>
      <c r="O25" s="21"/>
      <c r="P25" s="20"/>
      <c r="Q25" s="20"/>
      <c r="R25" s="20"/>
      <c r="S25" s="22">
        <f t="shared" si="0"/>
        <v>81.039000000000001</v>
      </c>
      <c r="T25" s="22">
        <f t="shared" si="2"/>
        <v>0</v>
      </c>
      <c r="U25" s="13">
        <f t="shared" si="9"/>
        <v>81.039000000000001</v>
      </c>
      <c r="V25" s="25">
        <v>557.54</v>
      </c>
      <c r="W25" s="23">
        <f t="shared" si="10"/>
        <v>0.85464899379416726</v>
      </c>
      <c r="X25" s="13">
        <f t="shared" si="11"/>
        <v>9.0043333333333333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2">
      <c r="A26" s="57">
        <v>20</v>
      </c>
      <c r="B26" s="14" t="s">
        <v>25</v>
      </c>
      <c r="C26" s="15">
        <v>1990</v>
      </c>
      <c r="D26" s="15">
        <v>4</v>
      </c>
      <c r="E26" s="15" t="s">
        <v>13</v>
      </c>
      <c r="F26" s="24">
        <v>1775</v>
      </c>
      <c r="G26" s="17">
        <v>0</v>
      </c>
      <c r="H26" s="18">
        <v>151.1</v>
      </c>
      <c r="I26" s="19">
        <v>1.81</v>
      </c>
      <c r="J26" s="79">
        <v>12.19</v>
      </c>
      <c r="K26" s="80">
        <v>24.41</v>
      </c>
      <c r="L26" s="84"/>
      <c r="M26" s="96"/>
      <c r="N26" s="79"/>
      <c r="O26" s="21"/>
      <c r="P26" s="20"/>
      <c r="Q26" s="20"/>
      <c r="R26" s="20"/>
      <c r="S26" s="22">
        <f t="shared" si="0"/>
        <v>38.409999999999997</v>
      </c>
      <c r="T26" s="22">
        <f t="shared" si="2"/>
        <v>0</v>
      </c>
      <c r="U26" s="13">
        <f t="shared" ref="U26:U40" si="14">S26+T26</f>
        <v>38.409999999999997</v>
      </c>
      <c r="V26" s="25">
        <v>525.28</v>
      </c>
      <c r="W26" s="23">
        <f t="shared" ref="W26:W40" si="15">1-(U26/V26)</f>
        <v>0.92687709412123054</v>
      </c>
      <c r="X26" s="13">
        <f t="shared" ref="X26:X43" si="16">(U26/9)</f>
        <v>4.267777777777777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2">
      <c r="A27" s="57">
        <v>21</v>
      </c>
      <c r="B27" s="14" t="s">
        <v>56</v>
      </c>
      <c r="C27" s="15">
        <v>1978</v>
      </c>
      <c r="D27" s="15">
        <v>3</v>
      </c>
      <c r="E27" s="15" t="s">
        <v>14</v>
      </c>
      <c r="F27" s="24">
        <v>1051.7</v>
      </c>
      <c r="G27" s="17">
        <v>0</v>
      </c>
      <c r="H27" s="18">
        <v>78.3</v>
      </c>
      <c r="I27" s="19">
        <v>1.7</v>
      </c>
      <c r="J27" s="79">
        <v>13.34</v>
      </c>
      <c r="K27" s="80">
        <v>24.44</v>
      </c>
      <c r="L27" s="84"/>
      <c r="M27" s="96"/>
      <c r="N27" s="79"/>
      <c r="O27" s="21"/>
      <c r="P27" s="20"/>
      <c r="Q27" s="20"/>
      <c r="R27" s="20"/>
      <c r="S27" s="22">
        <f t="shared" si="0"/>
        <v>39.480000000000004</v>
      </c>
      <c r="T27" s="22">
        <f t="shared" si="2"/>
        <v>0</v>
      </c>
      <c r="U27" s="13">
        <f t="shared" ref="U27" si="17">S27+T27</f>
        <v>39.480000000000004</v>
      </c>
      <c r="V27" s="25">
        <v>286.48</v>
      </c>
      <c r="W27" s="23">
        <f t="shared" ref="W27" si="18">1-(U27/V27)</f>
        <v>0.86218933258866237</v>
      </c>
      <c r="X27" s="13">
        <f t="shared" ref="X27" si="19">(U27/9)</f>
        <v>4.3866666666666667</v>
      </c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</row>
    <row r="28" spans="1:249" x14ac:dyDescent="0.2">
      <c r="A28" s="57">
        <v>22</v>
      </c>
      <c r="B28" s="14" t="s">
        <v>26</v>
      </c>
      <c r="C28" s="15">
        <v>2007</v>
      </c>
      <c r="D28" s="15">
        <v>6</v>
      </c>
      <c r="E28" s="15" t="s">
        <v>14</v>
      </c>
      <c r="F28" s="24">
        <v>2552.1</v>
      </c>
      <c r="G28" s="17">
        <v>0</v>
      </c>
      <c r="H28" s="18">
        <v>439.3</v>
      </c>
      <c r="I28" s="19">
        <v>8.7460000000000004</v>
      </c>
      <c r="J28" s="79">
        <v>20.065000000000001</v>
      </c>
      <c r="K28" s="80">
        <v>45.14</v>
      </c>
      <c r="L28" s="84"/>
      <c r="M28" s="96"/>
      <c r="N28" s="79"/>
      <c r="O28" s="21"/>
      <c r="P28" s="20"/>
      <c r="Q28" s="20"/>
      <c r="R28" s="20"/>
      <c r="S28" s="22">
        <f t="shared" si="0"/>
        <v>73.950999999999993</v>
      </c>
      <c r="T28" s="22">
        <f t="shared" si="2"/>
        <v>0</v>
      </c>
      <c r="U28" s="13">
        <f t="shared" si="14"/>
        <v>73.950999999999993</v>
      </c>
      <c r="V28" s="25">
        <v>404.25</v>
      </c>
      <c r="W28" s="23">
        <f t="shared" si="15"/>
        <v>0.81706617192331477</v>
      </c>
      <c r="X28" s="13">
        <f t="shared" si="16"/>
        <v>8.2167777777777768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57">
        <v>23</v>
      </c>
      <c r="B29" s="14" t="s">
        <v>28</v>
      </c>
      <c r="C29" s="15">
        <v>2007</v>
      </c>
      <c r="D29" s="15">
        <v>5</v>
      </c>
      <c r="E29" s="15" t="s">
        <v>27</v>
      </c>
      <c r="F29" s="16">
        <v>1820.9</v>
      </c>
      <c r="G29" s="36">
        <v>0</v>
      </c>
      <c r="H29" s="18">
        <v>179.2</v>
      </c>
      <c r="I29" s="19">
        <v>2.8620000000000001</v>
      </c>
      <c r="J29" s="79">
        <v>16.41</v>
      </c>
      <c r="K29" s="80">
        <v>34.06</v>
      </c>
      <c r="L29" s="84"/>
      <c r="M29" s="96"/>
      <c r="N29" s="79"/>
      <c r="O29" s="21"/>
      <c r="P29" s="20"/>
      <c r="Q29" s="20"/>
      <c r="R29" s="20"/>
      <c r="S29" s="22">
        <f t="shared" si="0"/>
        <v>53.332000000000001</v>
      </c>
      <c r="T29" s="22">
        <f t="shared" si="2"/>
        <v>0</v>
      </c>
      <c r="U29" s="13">
        <f t="shared" si="14"/>
        <v>53.332000000000001</v>
      </c>
      <c r="V29" s="25">
        <v>312.47000000000003</v>
      </c>
      <c r="W29" s="23">
        <f t="shared" si="15"/>
        <v>0.82932121483662435</v>
      </c>
      <c r="X29" s="13">
        <f t="shared" si="16"/>
        <v>5.9257777777777783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57">
        <v>24</v>
      </c>
      <c r="B30" s="14" t="s">
        <v>29</v>
      </c>
      <c r="C30" s="15">
        <v>2002</v>
      </c>
      <c r="D30" s="15">
        <v>5</v>
      </c>
      <c r="E30" s="15" t="s">
        <v>14</v>
      </c>
      <c r="F30" s="16">
        <v>4631.3999999999996</v>
      </c>
      <c r="G30" s="26">
        <v>971.3</v>
      </c>
      <c r="H30" s="18">
        <v>420</v>
      </c>
      <c r="I30" s="19">
        <v>3.09</v>
      </c>
      <c r="J30" s="79">
        <v>37.979999999999997</v>
      </c>
      <c r="K30" s="80">
        <v>77.790000000000006</v>
      </c>
      <c r="L30" s="84"/>
      <c r="M30" s="96"/>
      <c r="N30" s="79"/>
      <c r="O30" s="21"/>
      <c r="P30" s="20"/>
      <c r="Q30" s="20"/>
      <c r="R30" s="20"/>
      <c r="S30" s="22">
        <f t="shared" si="0"/>
        <v>118.86</v>
      </c>
      <c r="T30" s="22">
        <f t="shared" si="2"/>
        <v>0</v>
      </c>
      <c r="U30" s="13">
        <f t="shared" si="14"/>
        <v>118.86</v>
      </c>
      <c r="V30" s="25">
        <v>961.42</v>
      </c>
      <c r="W30" s="23">
        <f t="shared" si="15"/>
        <v>0.87637036882943975</v>
      </c>
      <c r="X30" s="13">
        <f t="shared" si="16"/>
        <v>13.206666666666667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57">
        <v>25</v>
      </c>
      <c r="B31" s="14" t="s">
        <v>30</v>
      </c>
      <c r="C31" s="15">
        <v>2006</v>
      </c>
      <c r="D31" s="15">
        <v>7</v>
      </c>
      <c r="E31" s="15" t="s">
        <v>14</v>
      </c>
      <c r="F31" s="24">
        <v>1601.1</v>
      </c>
      <c r="G31" s="36">
        <v>0</v>
      </c>
      <c r="H31" s="18">
        <v>318.89999999999998</v>
      </c>
      <c r="I31" s="19">
        <v>2.1800000000000002</v>
      </c>
      <c r="J31" s="79">
        <v>14.66</v>
      </c>
      <c r="K31" s="80">
        <v>31.196999999999999</v>
      </c>
      <c r="L31" s="84"/>
      <c r="M31" s="96"/>
      <c r="N31" s="79"/>
      <c r="O31" s="21"/>
      <c r="P31" s="20"/>
      <c r="Q31" s="20"/>
      <c r="R31" s="20"/>
      <c r="S31" s="22">
        <f t="shared" si="0"/>
        <v>48.036999999999999</v>
      </c>
      <c r="T31" s="22">
        <f t="shared" si="2"/>
        <v>0</v>
      </c>
      <c r="U31" s="13">
        <f t="shared" si="14"/>
        <v>48.036999999999999</v>
      </c>
      <c r="V31" s="25">
        <v>253.61</v>
      </c>
      <c r="W31" s="23">
        <f t="shared" si="15"/>
        <v>0.81058712195891336</v>
      </c>
      <c r="X31" s="13">
        <f t="shared" si="16"/>
        <v>5.3374444444444444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57">
        <v>26</v>
      </c>
      <c r="B32" s="14" t="s">
        <v>31</v>
      </c>
      <c r="C32" s="15">
        <v>2006</v>
      </c>
      <c r="D32" s="15">
        <v>5</v>
      </c>
      <c r="E32" s="15" t="s">
        <v>32</v>
      </c>
      <c r="F32" s="28">
        <v>1855.1</v>
      </c>
      <c r="G32" s="36">
        <v>0</v>
      </c>
      <c r="H32" s="29">
        <v>179.2</v>
      </c>
      <c r="I32" s="19">
        <v>2.2200000000000002</v>
      </c>
      <c r="J32" s="79">
        <v>16.201000000000001</v>
      </c>
      <c r="K32" s="80">
        <v>33.79</v>
      </c>
      <c r="L32" s="84"/>
      <c r="M32" s="96"/>
      <c r="N32" s="79"/>
      <c r="O32" s="21"/>
      <c r="P32" s="20"/>
      <c r="Q32" s="20"/>
      <c r="R32" s="20"/>
      <c r="S32" s="22">
        <f t="shared" si="0"/>
        <v>52.210999999999999</v>
      </c>
      <c r="T32" s="22">
        <f t="shared" si="2"/>
        <v>0</v>
      </c>
      <c r="U32" s="13">
        <f t="shared" si="14"/>
        <v>52.210999999999999</v>
      </c>
      <c r="V32" s="25">
        <v>318.33999999999997</v>
      </c>
      <c r="W32" s="23">
        <f t="shared" si="15"/>
        <v>0.83598982220267637</v>
      </c>
      <c r="X32" s="13">
        <f t="shared" si="16"/>
        <v>5.8012222222222221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57">
        <v>27</v>
      </c>
      <c r="B33" s="14" t="s">
        <v>33</v>
      </c>
      <c r="C33" s="15">
        <v>2004</v>
      </c>
      <c r="D33" s="15">
        <v>5</v>
      </c>
      <c r="E33" s="15" t="s">
        <v>24</v>
      </c>
      <c r="F33" s="30">
        <v>4707.51</v>
      </c>
      <c r="G33" s="36">
        <v>0</v>
      </c>
      <c r="H33" s="37">
        <v>415.5</v>
      </c>
      <c r="I33" s="19">
        <v>6.0110000000000001</v>
      </c>
      <c r="J33" s="79">
        <v>37.530999999999999</v>
      </c>
      <c r="K33" s="80">
        <v>74.914000000000001</v>
      </c>
      <c r="L33" s="84"/>
      <c r="M33" s="96"/>
      <c r="N33" s="79"/>
      <c r="O33" s="21"/>
      <c r="P33" s="20"/>
      <c r="Q33" s="20"/>
      <c r="R33" s="20"/>
      <c r="S33" s="22">
        <f t="shared" si="0"/>
        <v>118.456</v>
      </c>
      <c r="T33" s="22">
        <f t="shared" si="2"/>
        <v>0</v>
      </c>
      <c r="U33" s="13">
        <f t="shared" si="14"/>
        <v>118.456</v>
      </c>
      <c r="V33" s="25">
        <v>807.81</v>
      </c>
      <c r="W33" s="23">
        <f>1-(U33/V33)</f>
        <v>0.85336155779205503</v>
      </c>
      <c r="X33" s="13">
        <f t="shared" si="16"/>
        <v>13.161777777777779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57">
        <v>28</v>
      </c>
      <c r="B34" s="14" t="s">
        <v>34</v>
      </c>
      <c r="C34" s="15">
        <v>2004</v>
      </c>
      <c r="D34" s="15">
        <v>5</v>
      </c>
      <c r="E34" s="15" t="s">
        <v>13</v>
      </c>
      <c r="F34" s="24">
        <v>1536.8</v>
      </c>
      <c r="G34" s="38">
        <v>374.9</v>
      </c>
      <c r="H34" s="18">
        <v>179.2</v>
      </c>
      <c r="I34" s="19">
        <v>2.056</v>
      </c>
      <c r="J34" s="79">
        <v>18.353999999999999</v>
      </c>
      <c r="K34" s="80">
        <v>36.213999999999999</v>
      </c>
      <c r="L34" s="84"/>
      <c r="M34" s="96"/>
      <c r="N34" s="79"/>
      <c r="O34" s="21"/>
      <c r="P34" s="20"/>
      <c r="Q34" s="20"/>
      <c r="R34" s="20"/>
      <c r="S34" s="22">
        <f t="shared" si="0"/>
        <v>56.623999999999995</v>
      </c>
      <c r="T34" s="22">
        <f t="shared" si="2"/>
        <v>0</v>
      </c>
      <c r="U34" s="13">
        <f t="shared" si="14"/>
        <v>56.623999999999995</v>
      </c>
      <c r="V34" s="25">
        <v>328.05</v>
      </c>
      <c r="W34" s="23">
        <f t="shared" si="15"/>
        <v>0.82739216582837982</v>
      </c>
      <c r="X34" s="13">
        <f t="shared" si="16"/>
        <v>6.2915555555555551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s="76" customFormat="1" ht="14.25" customHeight="1" x14ac:dyDescent="0.25">
      <c r="A35" s="57">
        <v>29</v>
      </c>
      <c r="B35" s="66" t="s">
        <v>57</v>
      </c>
      <c r="C35" s="15">
        <v>2007</v>
      </c>
      <c r="D35" s="15">
        <v>7</v>
      </c>
      <c r="E35" s="49" t="s">
        <v>58</v>
      </c>
      <c r="F35" s="16">
        <v>6313.24</v>
      </c>
      <c r="G35" s="39">
        <v>49.2</v>
      </c>
      <c r="H35" s="67">
        <v>856.5</v>
      </c>
      <c r="I35" s="19">
        <v>6.73</v>
      </c>
      <c r="J35" s="79">
        <v>42.26</v>
      </c>
      <c r="K35" s="80">
        <v>80.23</v>
      </c>
      <c r="L35" s="84"/>
      <c r="M35" s="96"/>
      <c r="N35" s="79"/>
      <c r="O35" s="21"/>
      <c r="P35" s="20"/>
      <c r="Q35" s="20"/>
      <c r="R35" s="20"/>
      <c r="S35" s="22">
        <f t="shared" si="0"/>
        <v>129.22</v>
      </c>
      <c r="T35" s="22">
        <f t="shared" si="2"/>
        <v>0</v>
      </c>
      <c r="U35" s="13">
        <f t="shared" ref="U35" si="20">S35+T35</f>
        <v>129.22</v>
      </c>
      <c r="V35" s="25">
        <v>969.64</v>
      </c>
      <c r="W35" s="23">
        <f t="shared" ref="W35" si="21">1-(U35/V35)</f>
        <v>0.86673404562518042</v>
      </c>
      <c r="X35" s="13">
        <f t="shared" ref="X35" si="22">(U35/9)</f>
        <v>14.357777777777777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</row>
    <row r="36" spans="1:249" x14ac:dyDescent="0.2">
      <c r="A36" s="57">
        <v>30</v>
      </c>
      <c r="B36" s="14" t="s">
        <v>36</v>
      </c>
      <c r="C36" s="15">
        <v>2008</v>
      </c>
      <c r="D36" s="15">
        <v>10</v>
      </c>
      <c r="E36" s="15" t="s">
        <v>24</v>
      </c>
      <c r="F36" s="40">
        <v>5091.6000000000004</v>
      </c>
      <c r="G36" s="39">
        <v>46.5</v>
      </c>
      <c r="H36" s="29">
        <v>913.3</v>
      </c>
      <c r="I36" s="19">
        <v>6.3319999999999999</v>
      </c>
      <c r="J36" s="79">
        <v>38.927999999999997</v>
      </c>
      <c r="K36" s="80">
        <v>84.52</v>
      </c>
      <c r="L36" s="84"/>
      <c r="M36" s="96"/>
      <c r="N36" s="79"/>
      <c r="O36" s="21"/>
      <c r="P36" s="20"/>
      <c r="Q36" s="20"/>
      <c r="R36" s="20"/>
      <c r="S36" s="22">
        <f t="shared" si="0"/>
        <v>129.78</v>
      </c>
      <c r="T36" s="22">
        <f t="shared" si="2"/>
        <v>0</v>
      </c>
      <c r="U36" s="13">
        <f t="shared" si="14"/>
        <v>129.78</v>
      </c>
      <c r="V36" s="25">
        <v>733.72</v>
      </c>
      <c r="W36" s="23">
        <f t="shared" si="15"/>
        <v>0.82312053644442018</v>
      </c>
      <c r="X36" s="13">
        <f t="shared" si="16"/>
        <v>14.42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2">
      <c r="A37" s="57">
        <v>31</v>
      </c>
      <c r="B37" s="14" t="s">
        <v>59</v>
      </c>
      <c r="C37" s="15">
        <v>1978</v>
      </c>
      <c r="D37" s="15">
        <v>3</v>
      </c>
      <c r="E37" s="15" t="s">
        <v>14</v>
      </c>
      <c r="F37" s="40">
        <v>1083.78</v>
      </c>
      <c r="G37" s="68">
        <v>0</v>
      </c>
      <c r="H37" s="69">
        <v>88.2</v>
      </c>
      <c r="I37" s="70">
        <v>1.546</v>
      </c>
      <c r="J37" s="79">
        <v>10.891999999999999</v>
      </c>
      <c r="K37" s="80">
        <v>19.12</v>
      </c>
      <c r="L37" s="84"/>
      <c r="M37" s="96"/>
      <c r="N37" s="79"/>
      <c r="O37" s="72"/>
      <c r="P37" s="20"/>
      <c r="Q37" s="20"/>
      <c r="R37" s="20"/>
      <c r="S37" s="22">
        <f t="shared" si="0"/>
        <v>31.558</v>
      </c>
      <c r="T37" s="22">
        <f t="shared" si="2"/>
        <v>0</v>
      </c>
      <c r="U37" s="13">
        <f t="shared" ref="U37:U38" si="23">S37+T37</f>
        <v>31.558</v>
      </c>
      <c r="V37" s="25">
        <v>295.22000000000003</v>
      </c>
      <c r="W37" s="23">
        <f t="shared" ref="W37:W38" si="24">1-(U37/V37)</f>
        <v>0.89310344827586208</v>
      </c>
      <c r="X37" s="13">
        <f t="shared" ref="X37:X38" si="25">(U37/9)</f>
        <v>3.5064444444444445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</row>
    <row r="38" spans="1:249" ht="15" x14ac:dyDescent="0.2">
      <c r="A38" s="57">
        <v>32</v>
      </c>
      <c r="B38" s="14" t="s">
        <v>66</v>
      </c>
      <c r="C38" s="77">
        <v>1980</v>
      </c>
      <c r="D38" s="15">
        <v>3</v>
      </c>
      <c r="E38" s="78" t="s">
        <v>14</v>
      </c>
      <c r="F38" s="40">
        <v>1079.5999999999999</v>
      </c>
      <c r="G38" s="68">
        <v>0</v>
      </c>
      <c r="H38" s="75">
        <v>85.1</v>
      </c>
      <c r="I38" s="70">
        <v>0.45600000000000002</v>
      </c>
      <c r="J38" s="79">
        <v>9.0350000000000001</v>
      </c>
      <c r="K38" s="80">
        <v>17.989000000000001</v>
      </c>
      <c r="L38" s="71"/>
      <c r="M38" s="96"/>
      <c r="N38" s="79"/>
      <c r="O38" s="72"/>
      <c r="P38" s="71"/>
      <c r="Q38" s="20"/>
      <c r="R38" s="20"/>
      <c r="S38" s="22">
        <f t="shared" si="0"/>
        <v>27.48</v>
      </c>
      <c r="T38" s="22">
        <f t="shared" si="2"/>
        <v>0</v>
      </c>
      <c r="U38" s="13">
        <f t="shared" si="23"/>
        <v>27.48</v>
      </c>
      <c r="V38" s="25">
        <v>294.08</v>
      </c>
      <c r="W38" s="23">
        <f t="shared" si="24"/>
        <v>0.90655603917301408</v>
      </c>
      <c r="X38" s="13">
        <f t="shared" si="25"/>
        <v>3.0533333333333332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</row>
    <row r="39" spans="1:249" x14ac:dyDescent="0.2">
      <c r="A39" s="57">
        <v>33</v>
      </c>
      <c r="B39" s="14" t="s">
        <v>37</v>
      </c>
      <c r="C39" s="15">
        <v>1978</v>
      </c>
      <c r="D39" s="15">
        <v>3</v>
      </c>
      <c r="E39" s="15" t="s">
        <v>14</v>
      </c>
      <c r="F39" s="24">
        <v>1082.0999999999999</v>
      </c>
      <c r="G39" s="38">
        <v>0</v>
      </c>
      <c r="H39" s="18">
        <v>81</v>
      </c>
      <c r="I39" s="19">
        <v>1.3</v>
      </c>
      <c r="J39" s="79">
        <v>10.44</v>
      </c>
      <c r="K39" s="80">
        <v>20.39</v>
      </c>
      <c r="L39" s="71"/>
      <c r="M39" s="96"/>
      <c r="N39" s="79"/>
      <c r="O39" s="21"/>
      <c r="P39" s="20"/>
      <c r="Q39" s="20"/>
      <c r="R39" s="20"/>
      <c r="S39" s="22">
        <f t="shared" ref="S39:S57" si="26">I39+J39+K39+L39</f>
        <v>32.130000000000003</v>
      </c>
      <c r="T39" s="22">
        <f t="shared" si="2"/>
        <v>0</v>
      </c>
      <c r="U39" s="13">
        <f t="shared" si="14"/>
        <v>32.130000000000003</v>
      </c>
      <c r="V39" s="25">
        <v>294.76</v>
      </c>
      <c r="W39" s="23">
        <f t="shared" si="15"/>
        <v>0.89099606459492464</v>
      </c>
      <c r="X39" s="13">
        <f t="shared" si="16"/>
        <v>3.5700000000000003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57">
        <v>34</v>
      </c>
      <c r="B40" s="14" t="s">
        <v>38</v>
      </c>
      <c r="C40" s="15">
        <v>1977</v>
      </c>
      <c r="D40" s="15">
        <v>3</v>
      </c>
      <c r="E40" s="15" t="s">
        <v>14</v>
      </c>
      <c r="F40" s="16">
        <v>1092.3599999999999</v>
      </c>
      <c r="G40" s="38">
        <v>0</v>
      </c>
      <c r="H40" s="34">
        <v>90.8</v>
      </c>
      <c r="I40" s="19">
        <v>1.5620000000000001</v>
      </c>
      <c r="J40" s="79">
        <v>13.224</v>
      </c>
      <c r="K40" s="80">
        <v>23.094999999999999</v>
      </c>
      <c r="L40" s="84"/>
      <c r="M40" s="96"/>
      <c r="N40" s="79"/>
      <c r="O40" s="21"/>
      <c r="P40" s="20"/>
      <c r="Q40" s="20"/>
      <c r="R40" s="20"/>
      <c r="S40" s="22">
        <f t="shared" si="26"/>
        <v>37.881</v>
      </c>
      <c r="T40" s="22">
        <f t="shared" ref="T40:T57" si="27">M40+N40+O40+P40+Q40+R40</f>
        <v>0</v>
      </c>
      <c r="U40" s="13">
        <f t="shared" si="14"/>
        <v>37.881</v>
      </c>
      <c r="V40" s="25">
        <v>297.56</v>
      </c>
      <c r="W40" s="23">
        <f t="shared" si="15"/>
        <v>0.87269458260518884</v>
      </c>
      <c r="X40" s="13">
        <f t="shared" si="16"/>
        <v>4.2089999999999996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57">
        <v>35</v>
      </c>
      <c r="B41" s="14" t="s">
        <v>39</v>
      </c>
      <c r="C41" s="15">
        <v>1998</v>
      </c>
      <c r="D41" s="15">
        <v>2</v>
      </c>
      <c r="E41" s="15" t="s">
        <v>13</v>
      </c>
      <c r="F41" s="16">
        <v>484.6</v>
      </c>
      <c r="G41" s="36">
        <v>0</v>
      </c>
      <c r="H41" s="34">
        <v>110.6</v>
      </c>
      <c r="I41" s="19">
        <v>0.88800000000000001</v>
      </c>
      <c r="J41" s="79">
        <v>5.1680000000000001</v>
      </c>
      <c r="K41" s="80">
        <v>10.089</v>
      </c>
      <c r="L41" s="84"/>
      <c r="M41" s="96"/>
      <c r="N41" s="79"/>
      <c r="O41" s="21"/>
      <c r="P41" s="20"/>
      <c r="Q41" s="20"/>
      <c r="R41" s="20"/>
      <c r="S41" s="22">
        <f t="shared" si="26"/>
        <v>16.145</v>
      </c>
      <c r="T41" s="22">
        <f t="shared" si="27"/>
        <v>0</v>
      </c>
      <c r="U41" s="13">
        <f>S41+T41</f>
        <v>16.145</v>
      </c>
      <c r="V41" s="25">
        <v>186.09</v>
      </c>
      <c r="W41" s="23">
        <f>1-(U41/V41)</f>
        <v>0.91324090493847065</v>
      </c>
      <c r="X41" s="13">
        <f t="shared" si="16"/>
        <v>1.7938888888888889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57">
        <v>36</v>
      </c>
      <c r="B42" s="14" t="s">
        <v>40</v>
      </c>
      <c r="C42" s="15">
        <v>1996</v>
      </c>
      <c r="D42" s="15">
        <v>5</v>
      </c>
      <c r="E42" s="15" t="s">
        <v>13</v>
      </c>
      <c r="F42" s="24">
        <v>2774.6</v>
      </c>
      <c r="G42" s="17">
        <v>0</v>
      </c>
      <c r="H42" s="18">
        <v>353.1</v>
      </c>
      <c r="I42" s="19">
        <v>2.073</v>
      </c>
      <c r="J42" s="79">
        <v>30.724</v>
      </c>
      <c r="K42" s="80">
        <v>52.500999999999998</v>
      </c>
      <c r="L42" s="84"/>
      <c r="M42" s="96"/>
      <c r="N42" s="79"/>
      <c r="O42" s="21"/>
      <c r="P42" s="20"/>
      <c r="Q42" s="20"/>
      <c r="R42" s="20"/>
      <c r="S42" s="22">
        <f t="shared" si="26"/>
        <v>85.298000000000002</v>
      </c>
      <c r="T42" s="22">
        <f t="shared" si="27"/>
        <v>0</v>
      </c>
      <c r="U42" s="13">
        <f t="shared" ref="U42:U57" si="28">S42+T42</f>
        <v>85.298000000000002</v>
      </c>
      <c r="V42" s="25">
        <v>709.19</v>
      </c>
      <c r="W42" s="23">
        <f>1-(U42/V42)</f>
        <v>0.87972475641224501</v>
      </c>
      <c r="X42" s="13">
        <f t="shared" si="16"/>
        <v>9.477555555555556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57">
        <v>37</v>
      </c>
      <c r="B43" s="14" t="s">
        <v>41</v>
      </c>
      <c r="C43" s="15">
        <v>1990</v>
      </c>
      <c r="D43" s="15">
        <v>3</v>
      </c>
      <c r="E43" s="15" t="s">
        <v>13</v>
      </c>
      <c r="F43" s="16">
        <v>1316.8</v>
      </c>
      <c r="G43" s="36">
        <v>0</v>
      </c>
      <c r="H43" s="34">
        <v>114.6</v>
      </c>
      <c r="I43" s="19">
        <v>3.15</v>
      </c>
      <c r="J43" s="79">
        <v>17.38</v>
      </c>
      <c r="K43" s="80">
        <v>27.71</v>
      </c>
      <c r="L43" s="84"/>
      <c r="M43" s="96"/>
      <c r="N43" s="79"/>
      <c r="O43" s="21"/>
      <c r="P43" s="20"/>
      <c r="Q43" s="20"/>
      <c r="R43" s="20"/>
      <c r="S43" s="22">
        <f t="shared" si="26"/>
        <v>48.239999999999995</v>
      </c>
      <c r="T43" s="22">
        <f t="shared" si="27"/>
        <v>0</v>
      </c>
      <c r="U43" s="13">
        <f t="shared" si="28"/>
        <v>48.239999999999995</v>
      </c>
      <c r="V43" s="25">
        <v>389.26</v>
      </c>
      <c r="W43" s="23">
        <f t="shared" ref="W43:W57" si="29">1-(U43/V43)</f>
        <v>0.87607254791142164</v>
      </c>
      <c r="X43" s="13">
        <f t="shared" si="16"/>
        <v>5.3599999999999994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ht="15" x14ac:dyDescent="0.2">
      <c r="A44" s="57">
        <v>38</v>
      </c>
      <c r="B44" s="14" t="s">
        <v>60</v>
      </c>
      <c r="C44" s="77">
        <v>2011</v>
      </c>
      <c r="D44" s="77">
        <v>3</v>
      </c>
      <c r="E44" s="77" t="s">
        <v>71</v>
      </c>
      <c r="F44" s="16">
        <v>1623.7</v>
      </c>
      <c r="G44" s="36">
        <v>0</v>
      </c>
      <c r="H44" s="34">
        <v>162.4</v>
      </c>
      <c r="I44" s="70">
        <v>3.0009999999999999</v>
      </c>
      <c r="J44" s="79">
        <v>17.186</v>
      </c>
      <c r="K44" s="80">
        <v>30.277999999999999</v>
      </c>
      <c r="L44" s="84"/>
      <c r="M44" s="96"/>
      <c r="N44" s="79"/>
      <c r="O44" s="72"/>
      <c r="P44" s="20"/>
      <c r="Q44" s="20"/>
      <c r="R44" s="20"/>
      <c r="S44" s="22">
        <f t="shared" si="26"/>
        <v>50.465000000000003</v>
      </c>
      <c r="T44" s="22">
        <f t="shared" si="27"/>
        <v>0</v>
      </c>
      <c r="U44" s="13">
        <f t="shared" ref="U44:U45" si="30">S44+T44</f>
        <v>50.465000000000003</v>
      </c>
      <c r="V44" s="25">
        <v>400.11</v>
      </c>
      <c r="W44" s="23">
        <f t="shared" ref="W44:W45" si="31">1-(U44/V44)</f>
        <v>0.87387218514908405</v>
      </c>
      <c r="X44" s="13">
        <f t="shared" ref="X44:X45" si="32">(U44/9)</f>
        <v>5.607222222222223</v>
      </c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</row>
    <row r="45" spans="1:249" ht="15" x14ac:dyDescent="0.2">
      <c r="A45" s="57">
        <v>39</v>
      </c>
      <c r="B45" s="14" t="s">
        <v>67</v>
      </c>
      <c r="C45" s="77">
        <v>2012</v>
      </c>
      <c r="D45" s="77">
        <v>3</v>
      </c>
      <c r="E45" s="77" t="s">
        <v>72</v>
      </c>
      <c r="F45" s="16">
        <v>1652</v>
      </c>
      <c r="G45" s="36">
        <v>0</v>
      </c>
      <c r="H45" s="34">
        <v>185.2</v>
      </c>
      <c r="I45" s="70">
        <v>2.54</v>
      </c>
      <c r="J45" s="79">
        <v>17.681999999999999</v>
      </c>
      <c r="K45" s="80">
        <v>34.963999999999999</v>
      </c>
      <c r="L45" s="84"/>
      <c r="M45" s="96"/>
      <c r="N45" s="79"/>
      <c r="O45" s="72"/>
      <c r="P45" s="71"/>
      <c r="Q45" s="20"/>
      <c r="R45" s="20"/>
      <c r="S45" s="22">
        <f t="shared" si="26"/>
        <v>55.185999999999993</v>
      </c>
      <c r="T45" s="22">
        <f t="shared" si="27"/>
        <v>0</v>
      </c>
      <c r="U45" s="13">
        <f t="shared" si="30"/>
        <v>55.185999999999993</v>
      </c>
      <c r="V45" s="25">
        <v>400.11</v>
      </c>
      <c r="W45" s="23">
        <f t="shared" si="31"/>
        <v>0.86207292994426532</v>
      </c>
      <c r="X45" s="13">
        <f t="shared" si="32"/>
        <v>6.1317777777777769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</row>
    <row r="46" spans="1:249" x14ac:dyDescent="0.2">
      <c r="A46" s="57">
        <v>40</v>
      </c>
      <c r="B46" s="14" t="s">
        <v>42</v>
      </c>
      <c r="C46" s="15">
        <v>1991</v>
      </c>
      <c r="D46" s="15">
        <v>5</v>
      </c>
      <c r="E46" s="15" t="s">
        <v>13</v>
      </c>
      <c r="F46" s="24">
        <v>3188.3</v>
      </c>
      <c r="G46" s="36">
        <v>0</v>
      </c>
      <c r="H46" s="18">
        <v>553</v>
      </c>
      <c r="I46" s="19">
        <v>3.7469999999999999</v>
      </c>
      <c r="J46" s="79">
        <v>34.762999999999998</v>
      </c>
      <c r="K46" s="80">
        <v>64.707999999999998</v>
      </c>
      <c r="L46" s="84"/>
      <c r="M46" s="96"/>
      <c r="N46" s="79"/>
      <c r="O46" s="21"/>
      <c r="P46" s="20"/>
      <c r="Q46" s="20"/>
      <c r="R46" s="20"/>
      <c r="S46" s="22">
        <f t="shared" si="26"/>
        <v>103.21799999999999</v>
      </c>
      <c r="T46" s="22">
        <f t="shared" si="27"/>
        <v>0</v>
      </c>
      <c r="U46" s="13">
        <f t="shared" si="28"/>
        <v>103.21799999999999</v>
      </c>
      <c r="V46" s="25">
        <v>814.78</v>
      </c>
      <c r="W46" s="23">
        <f t="shared" si="29"/>
        <v>0.87331795085790032</v>
      </c>
      <c r="X46" s="13">
        <f t="shared" ref="X46:X57" si="33">(U46/9)</f>
        <v>11.468666666666666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2">
      <c r="A47" s="57">
        <v>41</v>
      </c>
      <c r="B47" s="14" t="s">
        <v>43</v>
      </c>
      <c r="C47" s="15">
        <v>1995</v>
      </c>
      <c r="D47" s="42">
        <v>5</v>
      </c>
      <c r="E47" s="15" t="s">
        <v>13</v>
      </c>
      <c r="F47" s="16">
        <v>1515.5</v>
      </c>
      <c r="G47" s="36">
        <v>0</v>
      </c>
      <c r="H47" s="18">
        <v>208.2</v>
      </c>
      <c r="I47" s="19">
        <v>2.1269999999999998</v>
      </c>
      <c r="J47" s="79">
        <v>15.786</v>
      </c>
      <c r="K47" s="80">
        <v>32.819000000000003</v>
      </c>
      <c r="L47" s="84"/>
      <c r="M47" s="96"/>
      <c r="N47" s="79"/>
      <c r="O47" s="21"/>
      <c r="P47" s="20"/>
      <c r="Q47" s="20"/>
      <c r="R47" s="20"/>
      <c r="S47" s="22">
        <f t="shared" si="26"/>
        <v>50.731999999999999</v>
      </c>
      <c r="T47" s="22">
        <f t="shared" si="27"/>
        <v>0</v>
      </c>
      <c r="U47" s="13">
        <f t="shared" si="28"/>
        <v>50.731999999999999</v>
      </c>
      <c r="V47" s="25">
        <v>449.19</v>
      </c>
      <c r="W47" s="23">
        <f t="shared" si="29"/>
        <v>0.88705892829314992</v>
      </c>
      <c r="X47" s="13">
        <f t="shared" si="33"/>
        <v>5.6368888888888886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57">
        <v>42</v>
      </c>
      <c r="B48" s="14" t="s">
        <v>44</v>
      </c>
      <c r="C48" s="15">
        <v>1993</v>
      </c>
      <c r="D48" s="15">
        <v>5</v>
      </c>
      <c r="E48" s="15" t="s">
        <v>13</v>
      </c>
      <c r="F48" s="24">
        <v>2915.5</v>
      </c>
      <c r="G48" s="36">
        <v>0</v>
      </c>
      <c r="H48" s="18">
        <v>239.4</v>
      </c>
      <c r="I48" s="19">
        <v>2.8079999999999998</v>
      </c>
      <c r="J48" s="79">
        <v>27.917999999999999</v>
      </c>
      <c r="K48" s="80">
        <v>57.012</v>
      </c>
      <c r="L48" s="84"/>
      <c r="M48" s="96"/>
      <c r="N48" s="79"/>
      <c r="O48" s="21"/>
      <c r="P48" s="20"/>
      <c r="Q48" s="20"/>
      <c r="R48" s="20"/>
      <c r="S48" s="22">
        <f t="shared" si="26"/>
        <v>87.738</v>
      </c>
      <c r="T48" s="22">
        <f t="shared" si="27"/>
        <v>0</v>
      </c>
      <c r="U48" s="13">
        <f t="shared" si="28"/>
        <v>87.738</v>
      </c>
      <c r="V48" s="25">
        <v>745.2</v>
      </c>
      <c r="W48" s="23">
        <f t="shared" si="29"/>
        <v>0.88226247987117556</v>
      </c>
      <c r="X48" s="13">
        <f t="shared" si="33"/>
        <v>9.7486666666666668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57">
        <v>43</v>
      </c>
      <c r="B49" s="14" t="s">
        <v>45</v>
      </c>
      <c r="C49" s="15">
        <v>1994</v>
      </c>
      <c r="D49" s="15">
        <v>5</v>
      </c>
      <c r="E49" s="15" t="s">
        <v>13</v>
      </c>
      <c r="F49" s="24">
        <v>2997.2</v>
      </c>
      <c r="G49" s="36">
        <v>0</v>
      </c>
      <c r="H49" s="18">
        <v>240.9</v>
      </c>
      <c r="I49" s="19">
        <v>2.0830000000000002</v>
      </c>
      <c r="J49" s="79">
        <v>28.18</v>
      </c>
      <c r="K49" s="80">
        <v>55.186</v>
      </c>
      <c r="L49" s="84"/>
      <c r="M49" s="96"/>
      <c r="N49" s="79"/>
      <c r="O49" s="21"/>
      <c r="P49" s="20"/>
      <c r="Q49" s="20"/>
      <c r="R49" s="20"/>
      <c r="S49" s="22">
        <f t="shared" si="26"/>
        <v>85.448999999999998</v>
      </c>
      <c r="T49" s="22">
        <f t="shared" si="27"/>
        <v>0</v>
      </c>
      <c r="U49" s="13">
        <f t="shared" si="28"/>
        <v>85.448999999999998</v>
      </c>
      <c r="V49" s="25">
        <v>766.08</v>
      </c>
      <c r="W49" s="23">
        <f t="shared" si="29"/>
        <v>0.88845942982456139</v>
      </c>
      <c r="X49" s="13">
        <f t="shared" si="33"/>
        <v>9.4943333333333335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57">
        <v>44</v>
      </c>
      <c r="B50" s="14" t="s">
        <v>46</v>
      </c>
      <c r="C50" s="43">
        <v>1990</v>
      </c>
      <c r="D50" s="43">
        <v>5</v>
      </c>
      <c r="E50" s="43" t="s">
        <v>13</v>
      </c>
      <c r="F50" s="24">
        <v>4930.95</v>
      </c>
      <c r="G50" s="36">
        <v>0</v>
      </c>
      <c r="H50" s="18">
        <v>401</v>
      </c>
      <c r="I50" s="19">
        <v>3.419</v>
      </c>
      <c r="J50" s="79">
        <v>40.195</v>
      </c>
      <c r="K50" s="80">
        <v>79.945999999999998</v>
      </c>
      <c r="L50" s="84"/>
      <c r="M50" s="96"/>
      <c r="N50" s="79"/>
      <c r="O50" s="21"/>
      <c r="P50" s="20"/>
      <c r="Q50" s="20"/>
      <c r="R50" s="20"/>
      <c r="S50" s="22">
        <f t="shared" si="26"/>
        <v>123.56</v>
      </c>
      <c r="T50" s="22">
        <f t="shared" si="27"/>
        <v>0</v>
      </c>
      <c r="U50" s="13">
        <f>S50+T50</f>
        <v>123.56</v>
      </c>
      <c r="V50" s="25">
        <v>1261.48</v>
      </c>
      <c r="W50" s="23">
        <f>1-(U50/V50)</f>
        <v>0.9020515584868567</v>
      </c>
      <c r="X50" s="13">
        <f t="shared" si="33"/>
        <v>13.728888888888889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57">
        <v>45</v>
      </c>
      <c r="B51" s="14" t="s">
        <v>47</v>
      </c>
      <c r="C51" s="15">
        <v>1995</v>
      </c>
      <c r="D51" s="15">
        <v>5</v>
      </c>
      <c r="E51" s="43" t="s">
        <v>13</v>
      </c>
      <c r="F51" s="16">
        <v>4851.3</v>
      </c>
      <c r="G51" s="36">
        <v>0</v>
      </c>
      <c r="H51" s="18">
        <v>406.4</v>
      </c>
      <c r="I51" s="19">
        <v>8.0579999999999998</v>
      </c>
      <c r="J51" s="79">
        <v>41.384</v>
      </c>
      <c r="K51" s="80">
        <v>75.174000000000007</v>
      </c>
      <c r="L51" s="84"/>
      <c r="M51" s="96"/>
      <c r="N51" s="79"/>
      <c r="O51" s="21"/>
      <c r="P51" s="20"/>
      <c r="Q51" s="20"/>
      <c r="R51" s="20"/>
      <c r="S51" s="22">
        <f t="shared" si="26"/>
        <v>124.61600000000001</v>
      </c>
      <c r="T51" s="22">
        <f t="shared" si="27"/>
        <v>0</v>
      </c>
      <c r="U51" s="13">
        <f t="shared" si="28"/>
        <v>124.61600000000001</v>
      </c>
      <c r="V51" s="25">
        <v>1239.99</v>
      </c>
      <c r="W51" s="23">
        <f t="shared" si="29"/>
        <v>0.89950241534205921</v>
      </c>
      <c r="X51" s="13">
        <f t="shared" si="33"/>
        <v>13.846222222222224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ht="18.75" customHeight="1" x14ac:dyDescent="0.2">
      <c r="A52" s="57">
        <v>46</v>
      </c>
      <c r="B52" s="14" t="s">
        <v>48</v>
      </c>
      <c r="C52" s="15">
        <v>2006</v>
      </c>
      <c r="D52" s="15">
        <v>7</v>
      </c>
      <c r="E52" s="49" t="s">
        <v>35</v>
      </c>
      <c r="F52" s="16">
        <v>3705.76</v>
      </c>
      <c r="G52" s="36">
        <v>0</v>
      </c>
      <c r="H52" s="18">
        <v>494.1</v>
      </c>
      <c r="I52" s="19">
        <v>12.842000000000001</v>
      </c>
      <c r="J52" s="79">
        <v>33.28</v>
      </c>
      <c r="K52" s="80">
        <v>59.96</v>
      </c>
      <c r="L52" s="84"/>
      <c r="M52" s="96"/>
      <c r="N52" s="79"/>
      <c r="O52" s="21"/>
      <c r="P52" s="20"/>
      <c r="Q52" s="20"/>
      <c r="R52" s="20"/>
      <c r="S52" s="22">
        <f t="shared" si="26"/>
        <v>106.08199999999999</v>
      </c>
      <c r="T52" s="22">
        <f t="shared" si="27"/>
        <v>0</v>
      </c>
      <c r="U52" s="13">
        <f t="shared" si="28"/>
        <v>106.08199999999999</v>
      </c>
      <c r="V52" s="25">
        <v>586.99</v>
      </c>
      <c r="W52" s="23">
        <f t="shared" si="29"/>
        <v>0.81927801155045232</v>
      </c>
      <c r="X52" s="13">
        <f t="shared" si="33"/>
        <v>11.786888888888889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ht="18.75" customHeight="1" x14ac:dyDescent="0.2">
      <c r="A53" s="57">
        <v>47</v>
      </c>
      <c r="B53" s="14" t="s">
        <v>78</v>
      </c>
      <c r="C53" s="15">
        <v>2019</v>
      </c>
      <c r="D53" s="15">
        <v>7</v>
      </c>
      <c r="E53" s="49" t="s">
        <v>79</v>
      </c>
      <c r="F53" s="16">
        <v>2545.8000000000002</v>
      </c>
      <c r="G53" s="36"/>
      <c r="H53" s="18">
        <v>722.3</v>
      </c>
      <c r="I53" s="19">
        <v>2.1</v>
      </c>
      <c r="J53" s="79">
        <v>18.170000000000002</v>
      </c>
      <c r="K53" s="80">
        <v>40.43</v>
      </c>
      <c r="L53" s="84"/>
      <c r="M53" s="96"/>
      <c r="N53" s="79"/>
      <c r="O53" s="21"/>
      <c r="P53" s="20"/>
      <c r="Q53" s="20"/>
      <c r="R53" s="20"/>
      <c r="S53" s="22">
        <f t="shared" si="26"/>
        <v>60.7</v>
      </c>
      <c r="T53" s="22">
        <f t="shared" si="27"/>
        <v>0</v>
      </c>
      <c r="U53" s="13">
        <f t="shared" ref="U53" si="34">S53+T53</f>
        <v>60.7</v>
      </c>
      <c r="V53" s="25">
        <v>436.86</v>
      </c>
      <c r="W53" s="23">
        <f>1-(U53/V53)</f>
        <v>0.86105388453966947</v>
      </c>
      <c r="X53" s="13">
        <f>(U53/9)</f>
        <v>6.7444444444444445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</row>
    <row r="54" spans="1:249" ht="15" x14ac:dyDescent="0.2">
      <c r="A54" s="57">
        <v>48</v>
      </c>
      <c r="B54" s="74" t="s">
        <v>64</v>
      </c>
      <c r="C54" s="77">
        <v>1990</v>
      </c>
      <c r="D54" s="15">
        <v>3</v>
      </c>
      <c r="E54" s="78" t="s">
        <v>72</v>
      </c>
      <c r="F54" s="16">
        <v>1321.5</v>
      </c>
      <c r="G54" s="36">
        <v>0</v>
      </c>
      <c r="H54" s="18">
        <v>102</v>
      </c>
      <c r="I54" s="70">
        <v>1.9039999999999999</v>
      </c>
      <c r="J54" s="79">
        <v>12.481</v>
      </c>
      <c r="K54" s="80">
        <v>23.277999999999999</v>
      </c>
      <c r="L54" s="84"/>
      <c r="M54" s="96"/>
      <c r="N54" s="79"/>
      <c r="O54" s="72"/>
      <c r="P54" s="71"/>
      <c r="Q54" s="20"/>
      <c r="R54" s="20"/>
      <c r="S54" s="22">
        <f t="shared" si="26"/>
        <v>37.662999999999997</v>
      </c>
      <c r="T54" s="22">
        <f t="shared" si="27"/>
        <v>0</v>
      </c>
      <c r="U54" s="13">
        <f t="shared" ref="U54" si="35">S54+T54</f>
        <v>37.662999999999997</v>
      </c>
      <c r="V54" s="25">
        <v>391.69</v>
      </c>
      <c r="W54" s="23">
        <f t="shared" ref="W54" si="36">1-(U54/V54)</f>
        <v>0.90384487732645713</v>
      </c>
      <c r="X54" s="13">
        <f t="shared" ref="X54" si="37">(U54/9)</f>
        <v>4.1847777777777777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</row>
    <row r="55" spans="1:249" x14ac:dyDescent="0.2">
      <c r="A55" s="57">
        <v>49</v>
      </c>
      <c r="B55" s="14" t="s">
        <v>49</v>
      </c>
      <c r="C55" s="15">
        <v>1992</v>
      </c>
      <c r="D55" s="15">
        <v>5</v>
      </c>
      <c r="E55" s="15" t="s">
        <v>13</v>
      </c>
      <c r="F55" s="16">
        <v>3240.75</v>
      </c>
      <c r="G55" s="36">
        <v>0</v>
      </c>
      <c r="H55" s="18">
        <v>520.79999999999995</v>
      </c>
      <c r="I55" s="19">
        <v>1.2709999999999999</v>
      </c>
      <c r="J55" s="79">
        <v>29.125</v>
      </c>
      <c r="K55" s="80">
        <v>50.283000000000001</v>
      </c>
      <c r="L55" s="84"/>
      <c r="M55" s="96"/>
      <c r="N55" s="79"/>
      <c r="O55" s="21"/>
      <c r="P55" s="20"/>
      <c r="Q55" s="20"/>
      <c r="R55" s="20"/>
      <c r="S55" s="22">
        <f t="shared" si="26"/>
        <v>80.679000000000002</v>
      </c>
      <c r="T55" s="22">
        <f t="shared" si="27"/>
        <v>0</v>
      </c>
      <c r="U55" s="13">
        <f t="shared" si="28"/>
        <v>80.679000000000002</v>
      </c>
      <c r="V55" s="25">
        <v>828.34</v>
      </c>
      <c r="W55" s="23">
        <f t="shared" si="29"/>
        <v>0.90260158871960794</v>
      </c>
      <c r="X55" s="13">
        <f t="shared" si="33"/>
        <v>8.9643333333333342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x14ac:dyDescent="0.2">
      <c r="A56" s="57">
        <v>50</v>
      </c>
      <c r="B56" s="14" t="s">
        <v>50</v>
      </c>
      <c r="C56" s="15">
        <v>1993</v>
      </c>
      <c r="D56" s="15">
        <v>5</v>
      </c>
      <c r="E56" s="15" t="s">
        <v>13</v>
      </c>
      <c r="F56" s="16">
        <v>3259.5</v>
      </c>
      <c r="G56" s="36">
        <v>0</v>
      </c>
      <c r="H56" s="29">
        <v>506.6</v>
      </c>
      <c r="I56" s="19">
        <v>5.3929999999999998</v>
      </c>
      <c r="J56" s="79">
        <v>30.922999999999998</v>
      </c>
      <c r="K56" s="80">
        <v>61.63</v>
      </c>
      <c r="L56" s="84"/>
      <c r="M56" s="96"/>
      <c r="N56" s="79"/>
      <c r="O56" s="21"/>
      <c r="P56" s="20"/>
      <c r="Q56" s="20"/>
      <c r="R56" s="20"/>
      <c r="S56" s="22">
        <f t="shared" si="26"/>
        <v>97.945999999999998</v>
      </c>
      <c r="T56" s="22">
        <f t="shared" si="27"/>
        <v>0</v>
      </c>
      <c r="U56" s="13">
        <f>S56+T56</f>
        <v>97.945999999999998</v>
      </c>
      <c r="V56" s="25">
        <v>833.13</v>
      </c>
      <c r="W56" s="23">
        <f>1-(U56/V56)</f>
        <v>0.88243611441191649</v>
      </c>
      <c r="X56" s="13">
        <f t="shared" si="33"/>
        <v>10.882888888888889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2">
      <c r="A57" s="57">
        <v>51</v>
      </c>
      <c r="B57" s="14" t="s">
        <v>51</v>
      </c>
      <c r="C57" s="15">
        <v>1997</v>
      </c>
      <c r="D57" s="15">
        <v>5</v>
      </c>
      <c r="E57" s="15" t="s">
        <v>13</v>
      </c>
      <c r="F57" s="24">
        <v>2923.6</v>
      </c>
      <c r="G57" s="41">
        <v>0</v>
      </c>
      <c r="H57" s="18">
        <v>252</v>
      </c>
      <c r="I57" s="19">
        <v>4.867</v>
      </c>
      <c r="J57" s="79">
        <v>27.359000000000002</v>
      </c>
      <c r="K57" s="80">
        <v>57.338000000000001</v>
      </c>
      <c r="L57" s="84"/>
      <c r="M57" s="96"/>
      <c r="N57" s="79"/>
      <c r="O57" s="21"/>
      <c r="P57" s="20"/>
      <c r="Q57" s="20"/>
      <c r="R57" s="20"/>
      <c r="S57" s="22">
        <f t="shared" si="26"/>
        <v>89.563999999999993</v>
      </c>
      <c r="T57" s="22">
        <f t="shared" si="27"/>
        <v>0</v>
      </c>
      <c r="U57" s="13">
        <f t="shared" si="28"/>
        <v>89.563999999999993</v>
      </c>
      <c r="V57" s="25">
        <v>747.27</v>
      </c>
      <c r="W57" s="23">
        <f t="shared" si="29"/>
        <v>0.88014506135667159</v>
      </c>
      <c r="X57" s="13">
        <f t="shared" si="33"/>
        <v>9.9515555555555544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ht="12" hidden="1" customHeight="1" x14ac:dyDescent="0.2">
      <c r="A58" s="57">
        <v>52</v>
      </c>
      <c r="B58" s="50" t="s">
        <v>52</v>
      </c>
      <c r="C58" s="50"/>
      <c r="D58" s="50"/>
      <c r="E58" s="50"/>
      <c r="F58" s="51">
        <f t="shared" ref="F58:V58" si="38">SUM(F7:F57)</f>
        <v>124735.60000000003</v>
      </c>
      <c r="G58" s="51">
        <f t="shared" si="38"/>
        <v>3038.7</v>
      </c>
      <c r="H58" s="51">
        <f t="shared" si="38"/>
        <v>14268.27</v>
      </c>
      <c r="I58" s="51">
        <f t="shared" si="38"/>
        <v>182.23</v>
      </c>
      <c r="J58" s="51">
        <f t="shared" si="38"/>
        <v>1175.652</v>
      </c>
      <c r="K58" s="51">
        <f>SUM(K7:K57)</f>
        <v>2281.311999999999</v>
      </c>
      <c r="L58" s="51">
        <f t="shared" si="38"/>
        <v>0</v>
      </c>
      <c r="M58" s="51">
        <f t="shared" si="38"/>
        <v>0</v>
      </c>
      <c r="N58" s="51">
        <f t="shared" si="38"/>
        <v>0</v>
      </c>
      <c r="O58" s="51">
        <f t="shared" si="38"/>
        <v>0</v>
      </c>
      <c r="P58" s="51">
        <f t="shared" si="38"/>
        <v>0</v>
      </c>
      <c r="Q58" s="51">
        <f t="shared" si="38"/>
        <v>0</v>
      </c>
      <c r="R58" s="51"/>
      <c r="S58" s="51">
        <f t="shared" si="38"/>
        <v>3639.194</v>
      </c>
      <c r="T58" s="51">
        <f t="shared" si="38"/>
        <v>0</v>
      </c>
      <c r="U58" s="51">
        <f t="shared" si="38"/>
        <v>3639.194</v>
      </c>
      <c r="V58" s="51">
        <f t="shared" si="38"/>
        <v>28664.85</v>
      </c>
      <c r="W58" s="52">
        <f>1-(U58/V58)</f>
        <v>0.87304332658290551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</row>
    <row r="59" spans="1:249" x14ac:dyDescent="0.2">
      <c r="F59" s="46"/>
      <c r="G59" s="46"/>
      <c r="H59" s="46"/>
      <c r="I59" s="46">
        <f>SUM(I58)</f>
        <v>182.23</v>
      </c>
      <c r="J59" s="46">
        <f>SUM(J58)</f>
        <v>1175.652</v>
      </c>
      <c r="K59" s="46">
        <f>SUM(K58)</f>
        <v>2281.311999999999</v>
      </c>
      <c r="L59" s="46"/>
      <c r="M59" s="46"/>
      <c r="N59" s="46"/>
      <c r="O59" s="46"/>
      <c r="P59" s="46"/>
      <c r="Q59" s="46"/>
      <c r="R59" s="46"/>
    </row>
    <row r="62" spans="1:249" x14ac:dyDescent="0.2">
      <c r="B62" s="47"/>
      <c r="C62" s="47"/>
      <c r="D62" s="47"/>
      <c r="E62" s="47"/>
    </row>
  </sheetData>
  <mergeCells count="17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Q2"/>
    <mergeCell ref="I3:Q3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2023-11-29T06:13:23Z</dcterms:modified>
</cp:coreProperties>
</file>